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G06\Documents\【顧問先格納】\09津島市_H31作業\12_納品物\作業用\付属明細書\out\"/>
    </mc:Choice>
  </mc:AlternateContent>
  <xr:revisionPtr revIDLastSave="0" documentId="13_ncr:1_{C3C477C5-13E8-46E2-87DB-39A3A1E029A7}" xr6:coauthVersionLast="45" xr6:coauthVersionMax="45" xr10:uidLastSave="{00000000-0000-0000-0000-000000000000}"/>
  <bookViews>
    <workbookView xWindow="32460" yWindow="1905" windowWidth="23265" windowHeight="13500" xr2:uid="{00000000-000D-0000-FFFF-FFFF00000000}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の明細" sheetId="5" r:id="rId6"/>
    <sheet name="1.(1)⑦未収金の明細" sheetId="4" r:id="rId7"/>
    <sheet name="1.(2)①地方債（借入先別）の明細" sheetId="6" r:id="rId8"/>
    <sheet name="1.(2)②地方債（利率別）の明細" sheetId="7" r:id="rId9"/>
    <sheet name="1.(2)③地方債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  <sheet name="貸借対照表(BS)" sheetId="14" state="hidden" r:id="rId17"/>
    <sheet name="行政コスト計算書(PL)" sheetId="15" state="hidden" r:id="rId18"/>
    <sheet name="純資産変動計算書(NW)" sheetId="16" state="hidden" r:id="rId19"/>
    <sheet name="資金収支計算書(CF)" sheetId="17" state="hidden" r:id="rId20"/>
    <sheet name="チェック" sheetId="18" state="hidden" r:id="rId21"/>
  </sheet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  <definedName name="市場価格のあるもの">'1.(1)③投資及び出資金の明細'!$A$6:$H$9</definedName>
    <definedName name="市場価格のないもののうち連結対象団体に対するもの">'1.(1)③投資及び出資金の明細'!$A$12:$J$17</definedName>
    <definedName name="市場価格のないもののうち連結対象団体以外に対するもの">'1.(1)③投資及び出資金の明細'!$A$20:$K$32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8" l="1"/>
  <c r="G44" i="18"/>
  <c r="F44" i="18"/>
  <c r="G42" i="18"/>
  <c r="F42" i="18"/>
  <c r="H42" i="18" s="1"/>
  <c r="G41" i="18"/>
  <c r="F41" i="18"/>
  <c r="G38" i="18"/>
  <c r="G37" i="18"/>
  <c r="F37" i="18"/>
  <c r="G36" i="18"/>
  <c r="F36" i="18"/>
  <c r="G35" i="18"/>
  <c r="F35" i="18"/>
  <c r="H35" i="18" s="1"/>
  <c r="G34" i="18"/>
  <c r="F34" i="18"/>
  <c r="H34" i="18" s="1"/>
  <c r="G33" i="18"/>
  <c r="F33" i="18"/>
  <c r="H33" i="18" s="1"/>
  <c r="G32" i="18"/>
  <c r="F32" i="18"/>
  <c r="G31" i="18"/>
  <c r="G30" i="18"/>
  <c r="G29" i="18"/>
  <c r="G28" i="18"/>
  <c r="G27" i="18"/>
  <c r="F27" i="18"/>
  <c r="H27" i="18" s="1"/>
  <c r="G26" i="18"/>
  <c r="F26" i="18"/>
  <c r="G25" i="18"/>
  <c r="F25" i="18"/>
  <c r="G24" i="18"/>
  <c r="F24" i="18"/>
  <c r="H24" i="18" s="1"/>
  <c r="G23" i="18"/>
  <c r="F23" i="18"/>
  <c r="H23" i="18" s="1"/>
  <c r="G22" i="18"/>
  <c r="F22" i="18"/>
  <c r="G20" i="18"/>
  <c r="F20" i="18"/>
  <c r="G19" i="18"/>
  <c r="F19" i="18"/>
  <c r="H19" i="18" s="1"/>
  <c r="G18" i="18"/>
  <c r="F18" i="18"/>
  <c r="G17" i="18"/>
  <c r="G16" i="18"/>
  <c r="G14" i="18"/>
  <c r="G12" i="18"/>
  <c r="G11" i="18"/>
  <c r="G10" i="18"/>
  <c r="G9" i="18"/>
  <c r="G8" i="18"/>
  <c r="G7" i="18"/>
  <c r="G6" i="18"/>
  <c r="F6" i="18"/>
  <c r="H6" i="18" s="1"/>
  <c r="G5" i="18"/>
  <c r="F5" i="18"/>
  <c r="H5" i="18" s="1"/>
  <c r="G4" i="18"/>
  <c r="G3" i="18"/>
  <c r="F3" i="18"/>
  <c r="G2" i="18"/>
  <c r="F2" i="18"/>
  <c r="H44" i="18"/>
  <c r="H20" i="18" l="1"/>
  <c r="H25" i="18"/>
  <c r="H3" i="18"/>
  <c r="H41" i="18"/>
  <c r="H32" i="18"/>
  <c r="H36" i="18"/>
  <c r="H18" i="18"/>
  <c r="H2" i="18"/>
  <c r="H22" i="18"/>
  <c r="H26" i="18"/>
  <c r="H37" i="18"/>
  <c r="F9" i="18" l="1"/>
  <c r="H9" i="18" s="1"/>
  <c r="F8" i="18"/>
  <c r="H8" i="18" s="1"/>
  <c r="F7" i="18" l="1"/>
  <c r="H7" i="18" s="1"/>
  <c r="F29" i="18" l="1"/>
  <c r="H29" i="18" s="1"/>
  <c r="F31" i="18" l="1"/>
  <c r="H31" i="18" s="1"/>
  <c r="F38" i="18"/>
  <c r="H38" i="18" s="1"/>
  <c r="F30" i="18" l="1"/>
  <c r="H30" i="18" s="1"/>
  <c r="F28" i="18"/>
  <c r="H28" i="18" s="1"/>
  <c r="F17" i="18"/>
  <c r="F16" i="18" l="1"/>
  <c r="H16" i="18" s="1"/>
  <c r="H17" i="18"/>
  <c r="F12" i="18"/>
  <c r="H12" i="18" s="1"/>
  <c r="F10" i="18"/>
  <c r="H10" i="18" s="1"/>
  <c r="F14" i="18"/>
  <c r="H14" i="18" s="1"/>
  <c r="F11" i="18"/>
  <c r="H11" i="18" s="1"/>
  <c r="F4" i="18"/>
  <c r="H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LMG06</author>
  </authors>
  <commentList>
    <comment ref="I35" authorId="0" shapeId="0" xr:uid="{64E043D6-D520-4B10-B698-E836F5580CF0}">
      <text>
        <r>
          <rPr>
            <b/>
            <sz val="9"/>
            <color indexed="81"/>
            <rFont val="MS P ゴシック"/>
            <family val="3"/>
            <charset val="128"/>
          </rPr>
          <t>地方債償還に係る補助金</t>
        </r>
      </text>
    </comment>
    <comment ref="I36" authorId="0" shapeId="0" xr:uid="{53054F38-99C5-4FE3-ACB2-5B55D6C10C93}">
      <text>
        <r>
          <rPr>
            <b/>
            <sz val="9"/>
            <color indexed="81"/>
            <rFont val="MS P ゴシック"/>
            <family val="3"/>
            <charset val="128"/>
          </rPr>
          <t>借換債に係る地方債収入</t>
        </r>
      </text>
    </comment>
    <comment ref="I37" authorId="0" shapeId="0" xr:uid="{04FD203F-E495-45A4-BCA0-42976F6BF39B}">
      <text>
        <r>
          <rPr>
            <b/>
            <sz val="9"/>
            <color indexed="81"/>
            <rFont val="MS P ゴシック"/>
            <family val="3"/>
            <charset val="128"/>
          </rPr>
          <t>CF財務活動支出のうち税収等以外を財源とするもの（使用料・手数料など）</t>
        </r>
      </text>
    </comment>
  </commentList>
</comments>
</file>

<file path=xl/sharedStrings.xml><?xml version="1.0" encoding="utf-8"?>
<sst xmlns="http://schemas.openxmlformats.org/spreadsheetml/2006/main" count="1010" uniqueCount="483">
  <si>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</si>
  <si>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</si>
  <si>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</si>
  <si>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</si>
  <si>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</si>
  <si>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</si>
  <si>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</si>
  <si>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</si>
  <si>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</si>
  <si>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</si>
  <si>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</si>
  <si>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</si>
  <si>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</si>
  <si>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</si>
  <si>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</si>
  <si>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</si>
  <si>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</si>
  <si>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</si>
  <si>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</si>
  <si>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</si>
  <si>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</si>
  <si>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</si>
  <si>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</si>
  <si>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</si>
  <si>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</si>
  <si>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(単位：円)</t>
    <rPh sb="4" eb="5">
      <t>エン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</si>
  <si>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</si>
  <si>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</si>
  <si>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</si>
  <si>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</si>
  <si>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</si>
  <si>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</si>
  <si>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4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</si>
  <si>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</si>
  <si>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</si>
  <si>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</si>
  <si>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</si>
  <si>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</si>
  <si>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</si>
  <si>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</si>
  <si>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</si>
  <si>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</si>
  <si>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</si>
  <si>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</si>
  <si>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</si>
  <si>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</si>
  <si>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</si>
  <si>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</si>
  <si>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</si>
  <si>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</si>
  <si>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</si>
  <si>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</si>
  <si>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</si>
  <si>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</si>
  <si>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</si>
  <si>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</si>
  <si>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</si>
  <si>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</si>
  <si>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</si>
  <si>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</si>
  <si>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</si>
  <si>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</si>
  <si>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</si>
  <si>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</si>
  <si>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</si>
  <si>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</si>
  <si>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</si>
  <si>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</si>
  <si>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</si>
  <si>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</si>
  <si>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</si>
  <si>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</si>
  <si>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</si>
  <si>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</si>
  <si>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</si>
  <si>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</si>
  <si>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</si>
  <si>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</si>
  <si>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</si>
  <si>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</si>
  <si>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</si>
  <si>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</si>
  <si>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</si>
  <si>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</si>
  <si>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</si>
  <si>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</si>
  <si>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</si>
  <si>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</si>
  <si>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</si>
  <si>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</si>
  <si>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</si>
  <si>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</si>
  <si>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</si>
  <si>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</si>
  <si>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</si>
  <si>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</si>
  <si>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</si>
  <si>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</si>
  <si>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</si>
  <si>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</si>
  <si>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</si>
  <si>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</si>
  <si>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</si>
  <si>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</si>
  <si>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</si>
  <si>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</si>
  <si>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2"/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</si>
  <si>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</si>
  <si>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</si>
  <si>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</si>
  <si>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</si>
  <si>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</si>
  <si>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</si>
  <si>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</si>
  <si>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【様式第1号】</t>
  </si>
  <si>
    <t>（単位：円）</t>
  </si>
  <si>
    <t>科目名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</si>
  <si>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</si>
  <si>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</si>
  <si>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</si>
  <si>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</si>
  <si>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</si>
  <si>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</si>
  <si>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</si>
  <si>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</si>
  <si>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</si>
  <si>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</si>
  <si>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</si>
  <si>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</si>
  <si>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</si>
  <si>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</si>
  <si>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</si>
  <si>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</si>
  <si>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</si>
  <si>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</si>
  <si>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</si>
  <si>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</si>
  <si>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</si>
  <si>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</si>
  <si>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</si>
  <si>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</si>
  <si>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</si>
  <si>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</si>
  <si>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</si>
  <si>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</si>
  <si>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</si>
  <si>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</si>
  <si>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</si>
  <si>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</si>
  <si>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</si>
  <si>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</si>
  <si>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</si>
  <si>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</si>
  <si>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</si>
  <si>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</si>
  <si>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</si>
  <si>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</si>
  <si>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</si>
  <si>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</si>
  <si>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</si>
  <si>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</si>
  <si>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</si>
  <si>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</si>
  <si>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</si>
  <si>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</si>
  <si>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</si>
  <si>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</si>
  <si>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</si>
  <si>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</si>
  <si>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</si>
  <si>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</si>
  <si>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</si>
  <si>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</si>
  <si>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</si>
  <si>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</si>
  <si>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</si>
  <si>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</si>
  <si>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</si>
  <si>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</si>
  <si>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</si>
  <si>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</si>
  <si>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</si>
  <si>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</si>
  <si>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【様式第2号】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</si>
  <si>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</si>
  <si>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</si>
  <si>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</si>
  <si>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</si>
  <si>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</si>
  <si>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</si>
  <si>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</si>
  <si>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</si>
  <si>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</si>
  <si>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</si>
  <si>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</si>
  <si>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</si>
  <si>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</si>
  <si>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</si>
  <si>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</si>
  <si>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</si>
  <si>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</si>
  <si>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</si>
  <si>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</si>
  <si>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</si>
  <si>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</si>
  <si>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</si>
  <si>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</si>
  <si>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</si>
  <si>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</si>
  <si>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</si>
  <si>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</si>
  <si>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</si>
  <si>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</si>
  <si>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</si>
  <si>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</si>
  <si>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</si>
  <si>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</si>
  <si>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</si>
  <si>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</si>
  <si>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</si>
  <si>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</si>
  <si>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</si>
  <si>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</si>
  <si>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</si>
  <si>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</si>
  <si>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</si>
  <si>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</si>
  <si>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</si>
  <si>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</si>
  <si>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</si>
  <si>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</si>
  <si>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</si>
  <si>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</si>
  <si>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</si>
  <si>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</si>
  <si>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</si>
  <si>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</si>
  <si>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</si>
  <si>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</si>
  <si>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</si>
  <si>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</si>
  <si>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</si>
  <si>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</si>
  <si>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</si>
  <si>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</si>
  <si>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</si>
  <si>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</si>
  <si>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</si>
  <si>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</si>
  <si>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</si>
  <si>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</si>
  <si>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</si>
  <si>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</si>
  <si>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</si>
  <si>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</si>
  <si>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</si>
  <si>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</si>
  <si>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</si>
  <si>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</si>
  <si>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</si>
  <si>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</si>
  <si>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</si>
  <si>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</si>
  <si>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</si>
  <si>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</si>
  <si>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</si>
  <si>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</si>
  <si>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</si>
  <si>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</si>
  <si>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</si>
  <si>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</si>
  <si>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</si>
  <si>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</si>
  <si>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</si>
  <si>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</si>
  <si>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</si>
  <si>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１．貸借対照表の内容に関する明細</t>
    <rPh sb="2" eb="7">
      <t>タイシャクタイショウヒョウ</t>
    </rPh>
    <rPh sb="8" eb="10">
      <t>ナイヨウ</t>
    </rPh>
    <rPh sb="11" eb="12">
      <t>カン</t>
    </rPh>
    <rPh sb="14" eb="16">
      <t>メイサイ</t>
    </rPh>
    <phoneticPr fontId="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</si>
  <si>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</si>
  <si>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科目</t>
    <rPh sb="0" eb="2">
      <t>カモク</t>
    </rPh>
    <phoneticPr fontId="4"/>
  </si>
  <si>
    <t>附属明細書金額</t>
    <rPh sb="0" eb="5">
      <t>フゾクメイサイショ</t>
    </rPh>
    <rPh sb="5" eb="7">
      <t>キンガク</t>
    </rPh>
    <phoneticPr fontId="4"/>
  </si>
  <si>
    <t>財務諸表金額</t>
    <rPh sb="0" eb="4">
      <t>ザイムショヒョウ</t>
    </rPh>
    <rPh sb="4" eb="6">
      <t>キンガク</t>
    </rPh>
    <phoneticPr fontId="4"/>
  </si>
  <si>
    <t>チェック</t>
    <phoneticPr fontId="4"/>
  </si>
  <si>
    <t>明細書名称</t>
    <rPh sb="0" eb="3">
      <t>メイサイショ</t>
    </rPh>
    <rPh sb="3" eb="5">
      <t>メイショウ</t>
    </rPh>
    <phoneticPr fontId="4"/>
  </si>
  <si>
    <t>③</t>
    <phoneticPr fontId="4"/>
  </si>
  <si>
    <t>出資金</t>
    <rPh sb="0" eb="3">
      <t>シュッシキン</t>
    </rPh>
    <phoneticPr fontId="4"/>
  </si>
  <si>
    <t>①</t>
    <phoneticPr fontId="4"/>
  </si>
  <si>
    <t>②</t>
    <phoneticPr fontId="4"/>
  </si>
  <si>
    <t>④</t>
    <phoneticPr fontId="4"/>
  </si>
  <si>
    <t>⑤</t>
    <phoneticPr fontId="4"/>
  </si>
  <si>
    <t>有形固定資産の明細</t>
    <rPh sb="0" eb="6">
      <t>ユウケイコテイシサン</t>
    </rPh>
    <rPh sb="7" eb="9">
      <t>メイサイ</t>
    </rPh>
    <phoneticPr fontId="4"/>
  </si>
  <si>
    <t>有形固定資産の行政目的別明細</t>
    <rPh sb="0" eb="6">
      <t>ユウケイコテイシサン</t>
    </rPh>
    <rPh sb="7" eb="9">
      <t>ギョウセイ</t>
    </rPh>
    <rPh sb="9" eb="11">
      <t>モクテキ</t>
    </rPh>
    <rPh sb="11" eb="12">
      <t>ベツ</t>
    </rPh>
    <rPh sb="12" eb="14">
      <t>メイサイ</t>
    </rPh>
    <phoneticPr fontId="4"/>
  </si>
  <si>
    <t>投資及び出資金の明細</t>
    <phoneticPr fontId="4"/>
  </si>
  <si>
    <t>財政調整基金</t>
    <rPh sb="0" eb="6">
      <t>ザイセイチョウセイキキン</t>
    </rPh>
    <phoneticPr fontId="4"/>
  </si>
  <si>
    <t>減債基金</t>
    <rPh sb="0" eb="4">
      <t>ゲンサイキキン</t>
    </rPh>
    <phoneticPr fontId="4"/>
  </si>
  <si>
    <t>その他</t>
    <rPh sb="2" eb="3">
      <t>タ</t>
    </rPh>
    <phoneticPr fontId="4"/>
  </si>
  <si>
    <t>貸付金の明細</t>
    <rPh sb="0" eb="2">
      <t>カシツケ</t>
    </rPh>
    <rPh sb="2" eb="3">
      <t>キン</t>
    </rPh>
    <rPh sb="4" eb="6">
      <t>メイサイ</t>
    </rPh>
    <phoneticPr fontId="4"/>
  </si>
  <si>
    <t>長期貸付金</t>
    <rPh sb="0" eb="5">
      <t>チョウキカシツケキン</t>
    </rPh>
    <phoneticPr fontId="4"/>
  </si>
  <si>
    <t>短期貸付金</t>
    <rPh sb="0" eb="5">
      <t>タンキカシツケキン</t>
    </rPh>
    <phoneticPr fontId="4"/>
  </si>
  <si>
    <t>⑥</t>
    <phoneticPr fontId="4"/>
  </si>
  <si>
    <t>未収金</t>
    <rPh sb="0" eb="3">
      <t>ミシュウキン</t>
    </rPh>
    <phoneticPr fontId="4"/>
  </si>
  <si>
    <t>⑦</t>
    <phoneticPr fontId="4"/>
  </si>
  <si>
    <t>長期延滞債権</t>
    <rPh sb="0" eb="6">
      <t>チョウキエンタイサイケン</t>
    </rPh>
    <phoneticPr fontId="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</si>
  <si>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</si>
  <si>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 xml:space="preserve"> １年内償還予定地方債</t>
  </si>
  <si>
    <t>地方債</t>
    <rPh sb="0" eb="3">
      <t>チホウサイ</t>
    </rPh>
    <phoneticPr fontId="4"/>
  </si>
  <si>
    <t>地方債、 １年内償還予定地方債</t>
    <rPh sb="0" eb="3">
      <t>チホウサイ</t>
    </rPh>
    <phoneticPr fontId="4"/>
  </si>
  <si>
    <t>ー</t>
  </si>
  <si>
    <t>ー</t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</si>
  <si>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</si>
  <si>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6">
      <t>ホジョキン</t>
    </rPh>
    <rPh sb="6" eb="7">
      <t>トウ</t>
    </rPh>
    <rPh sb="8" eb="10">
      <t>メイサイ</t>
    </rPh>
    <phoneticPr fontId="4"/>
  </si>
  <si>
    <t>補助金等</t>
    <rPh sb="0" eb="3">
      <t>ホジョキン</t>
    </rPh>
    <rPh sb="3" eb="4">
      <t>トウ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</si>
  <si>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</si>
  <si>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（１）財源の明細</t>
    <rPh sb="3" eb="5">
      <t>ザイゲン</t>
    </rPh>
    <rPh sb="6" eb="8">
      <t>メイサイ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</si>
  <si>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</si>
  <si>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税収等</t>
    <rPh sb="0" eb="2">
      <t>ゼイシュウ</t>
    </rPh>
    <rPh sb="2" eb="3">
      <t>トウ</t>
    </rPh>
    <phoneticPr fontId="4"/>
  </si>
  <si>
    <t>国県等補助金</t>
    <phoneticPr fontId="4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</si>
  <si>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</si>
  <si>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（１）資金の明細</t>
    <rPh sb="3" eb="5">
      <t>シキン</t>
    </rPh>
    <rPh sb="6" eb="8">
      <t>メイサイ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</si>
  <si>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</si>
  <si>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</si>
  <si>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</si>
  <si>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</si>
  <si>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</si>
  <si>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</si>
  <si>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</si>
  <si>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</si>
  <si>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</si>
  <si>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</si>
  <si>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国庫支出金</t>
    <rPh sb="0" eb="5">
      <t>コッコシシュツキン</t>
    </rPh>
    <phoneticPr fontId="4"/>
  </si>
  <si>
    <t>県支出金</t>
    <rPh sb="0" eb="4">
      <t>ケンシシュツキン</t>
    </rPh>
    <phoneticPr fontId="4"/>
  </si>
  <si>
    <t>(単位：円)</t>
    <rPh sb="4" eb="5">
      <t>エン</t>
    </rPh>
    <phoneticPr fontId="4"/>
  </si>
  <si>
    <t>貸付金の明細、長期延滞債権の明細の合計</t>
    <rPh sb="0" eb="2">
      <t>カシツケ</t>
    </rPh>
    <rPh sb="2" eb="3">
      <t>キン</t>
    </rPh>
    <rPh sb="4" eb="6">
      <t>メイサイ</t>
    </rPh>
    <rPh sb="17" eb="19">
      <t>ゴウケイ</t>
    </rPh>
    <phoneticPr fontId="4"/>
  </si>
  <si>
    <t>貸付金の明細、未収金の明細の合計</t>
    <rPh sb="0" eb="2">
      <t>カシツケ</t>
    </rPh>
    <rPh sb="2" eb="3">
      <t>キン</t>
    </rPh>
    <rPh sb="4" eb="6">
      <t>メイサイ</t>
    </rPh>
    <rPh sb="7" eb="10">
      <t>ミシュウキン</t>
    </rPh>
    <rPh sb="14" eb="16">
      <t>ゴウケイ</t>
    </rPh>
    <phoneticPr fontId="4"/>
  </si>
  <si>
    <t>徴収不能引当金（流動資産）</t>
    <rPh sb="8" eb="10">
      <t>リュウドウ</t>
    </rPh>
    <phoneticPr fontId="4"/>
  </si>
  <si>
    <t>資本的_x000D_補助金</t>
    <phoneticPr fontId="4"/>
  </si>
  <si>
    <t>経常的_x000D_補助金</t>
    <phoneticPr fontId="4"/>
  </si>
  <si>
    <t xml:space="preserve">    公共施設等整備費支出</t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</si>
  <si>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</si>
  <si>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</si>
  <si>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</si>
  <si>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</si>
  <si>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</si>
  <si>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</si>
  <si>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</si>
  <si>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</si>
  <si>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</si>
  <si>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</si>
  <si>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</si>
  <si>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</si>
  <si>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</si>
  <si>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</si>
  <si>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</si>
  <si>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</si>
  <si>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</si>
  <si>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</si>
  <si>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</si>
  <si>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</si>
  <si>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</si>
  <si>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</si>
  <si>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</si>
  <si>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</si>
  <si>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</si>
  <si>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</si>
  <si>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</si>
  <si>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</si>
  <si>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</t>
    <rPh sb="0" eb="6">
      <t>ユウケイコテイシサン</t>
    </rPh>
    <phoneticPr fontId="4"/>
  </si>
  <si>
    <t>財源情報の明細</t>
  </si>
  <si>
    <t>内訳</t>
  </si>
  <si>
    <t>有形固定資産等の増加</t>
  </si>
  <si>
    <t>貸付金・基金等の増加</t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</si>
  <si>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</si>
  <si>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現金預金</t>
    <rPh sb="0" eb="2">
      <t>ゲンキン</t>
    </rPh>
    <rPh sb="2" eb="4">
      <t>ヨキン</t>
    </rPh>
    <phoneticPr fontId="2"/>
  </si>
  <si>
    <t>地方債（CF地方債収入と一致）</t>
    <rPh sb="0" eb="3">
      <t>チホウサイ</t>
    </rPh>
    <rPh sb="6" eb="9">
      <t>チホウサイ</t>
    </rPh>
    <rPh sb="9" eb="11">
      <t>シュウニュウ</t>
    </rPh>
    <rPh sb="12" eb="14">
      <t>イッチ</t>
    </rPh>
    <phoneticPr fontId="4"/>
  </si>
  <si>
    <t>財源内訳チェック</t>
    <rPh sb="0" eb="2">
      <t>ザイゲン</t>
    </rPh>
    <rPh sb="2" eb="4">
      <t>ウチワケ</t>
    </rPh>
    <phoneticPr fontId="4"/>
  </si>
  <si>
    <t>BS</t>
    <phoneticPr fontId="4"/>
  </si>
  <si>
    <t>NW</t>
    <phoneticPr fontId="4"/>
  </si>
  <si>
    <t>固定資産等形成分</t>
    <rPh sb="0" eb="8">
      <t>コテイシサントウケイセイブン</t>
    </rPh>
    <phoneticPr fontId="4"/>
  </si>
  <si>
    <t>余剰分（不足分）</t>
    <rPh sb="0" eb="3">
      <t>ヨジョウブン</t>
    </rPh>
    <rPh sb="4" eb="7">
      <t>フソクブン</t>
    </rPh>
    <phoneticPr fontId="4"/>
  </si>
  <si>
    <t>現金預金内訳チェック</t>
    <rPh sb="0" eb="4">
      <t>ゲンキンヨキン</t>
    </rPh>
    <rPh sb="4" eb="6">
      <t>ウチワケ</t>
    </rPh>
    <phoneticPr fontId="4"/>
  </si>
  <si>
    <t>現金預金</t>
    <phoneticPr fontId="4"/>
  </si>
  <si>
    <t>CF</t>
    <phoneticPr fontId="4"/>
  </si>
  <si>
    <t>税収等（NW税収等－CF財務活動支出）</t>
    <rPh sb="0" eb="3">
      <t>ゼイシュウトウ</t>
    </rPh>
    <rPh sb="6" eb="9">
      <t>ゼイシュウトウ</t>
    </rPh>
    <rPh sb="12" eb="14">
      <t>ザイム</t>
    </rPh>
    <rPh sb="14" eb="16">
      <t>カツドウ</t>
    </rPh>
    <rPh sb="16" eb="18">
      <t>シシュツ</t>
    </rPh>
    <phoneticPr fontId="4"/>
  </si>
  <si>
    <t>市場価格のないもののうち連結対象団体に対するもの</t>
    <phoneticPr fontId="4"/>
  </si>
  <si>
    <t>資本的補助金</t>
    <rPh sb="0" eb="3">
      <t>シホンテキ</t>
    </rPh>
    <phoneticPr fontId="4"/>
  </si>
  <si>
    <t>純行政コスト</t>
    <phoneticPr fontId="4"/>
  </si>
  <si>
    <t>有形固定資産等の増加</t>
    <phoneticPr fontId="4"/>
  </si>
  <si>
    <t>税収等</t>
    <phoneticPr fontId="4"/>
  </si>
  <si>
    <t>財源の明細</t>
    <phoneticPr fontId="4"/>
  </si>
  <si>
    <t>一般会計等相殺</t>
    <rPh sb="0" eb="5">
      <t>イッパンカイケイトウ</t>
    </rPh>
    <rPh sb="5" eb="7">
      <t>ソウサイ</t>
    </rPh>
    <phoneticPr fontId="4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</si>
  <si>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4"/>
  </si>
  <si>
    <t>一般会計等</t>
    <rPh sb="0" eb="5">
      <t>イッパンカイケイトウ</t>
    </rPh>
    <phoneticPr fontId="4"/>
  </si>
  <si>
    <t>自治体名：津島市</t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</si>
  <si>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</si>
  <si>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</si>
  <si>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津島市民病院</t>
    <rPh sb="0" eb="2">
      <t>ツシマ</t>
    </rPh>
    <rPh sb="2" eb="4">
      <t>シミン</t>
    </rPh>
    <rPh sb="4" eb="6">
      <t>ビョウイン</t>
    </rPh>
    <phoneticPr fontId="4"/>
  </si>
  <si>
    <t>住宅新築資金貸付金（住宅新築資金）</t>
    <rPh sb="0" eb="2">
      <t>ジュウタク</t>
    </rPh>
    <rPh sb="2" eb="4">
      <t>シンチク</t>
    </rPh>
    <rPh sb="4" eb="6">
      <t>シキン</t>
    </rPh>
    <rPh sb="6" eb="8">
      <t>カシツケ</t>
    </rPh>
    <rPh sb="8" eb="9">
      <t>キン</t>
    </rPh>
    <rPh sb="10" eb="12">
      <t>ジュウタク</t>
    </rPh>
    <rPh sb="12" eb="14">
      <t>シンチク</t>
    </rPh>
    <rPh sb="14" eb="16">
      <t>シキン</t>
    </rPh>
    <phoneticPr fontId="4"/>
  </si>
  <si>
    <t>住宅新築資金貸付金（宅地取得資金）</t>
  </si>
  <si>
    <t>利率見直し方式（借入れ後５年ごとに利率の見直しを行うもの）</t>
  </si>
  <si>
    <t>利率見直し方式（借入れ後10年ごとに利率の見直しを行うもの）</t>
  </si>
  <si>
    <t>土地改良区工事費補助金</t>
  </si>
  <si>
    <t>県営事業負担金</t>
  </si>
  <si>
    <t>山車蔵修景整備事業補助金</t>
  </si>
  <si>
    <t>中之町祭礼委員会・津島山車保存会</t>
  </si>
  <si>
    <t>施設型等給付費</t>
  </si>
  <si>
    <t>幼稚園就園奨励費補助金</t>
  </si>
  <si>
    <t>社会福祉協議会補助金</t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</si>
  <si>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</si>
  <si>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寄附金</t>
    <rPh sb="0" eb="3">
      <t>キフキン</t>
    </rPh>
    <phoneticPr fontId="4"/>
  </si>
  <si>
    <t>諸収入</t>
    <rPh sb="0" eb="3">
      <t>ショシュウニュウ</t>
    </rPh>
    <phoneticPr fontId="4"/>
  </si>
  <si>
    <t>住宅新築資金等貸付事業特別会計</t>
    <phoneticPr fontId="4"/>
  </si>
  <si>
    <t>コミュニティ・プラント事業特別会計</t>
    <rPh sb="11" eb="13">
      <t>ジギョウ</t>
    </rPh>
    <rPh sb="13" eb="15">
      <t>トクベツ</t>
    </rPh>
    <rPh sb="15" eb="17">
      <t>カイケイ</t>
    </rPh>
    <phoneticPr fontId="4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</si>
  <si>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4"/>
  </si>
  <si>
    <t>一般会計／市民税（個人）</t>
  </si>
  <si>
    <t>一般会計／市民税（法人）</t>
  </si>
  <si>
    <t>一般会計／固定資産税</t>
  </si>
  <si>
    <t>一般会計／軽自動車税</t>
  </si>
  <si>
    <t>一般会計／都市計画税</t>
  </si>
  <si>
    <t>一般会計／分担金及び負担金</t>
  </si>
  <si>
    <t>一般会計／使用料及び手数料</t>
  </si>
  <si>
    <t>一般会計／諸収入(雑入）</t>
  </si>
  <si>
    <t>コミュニティ・プラント事業特別会計／使用料及び手数料</t>
    <phoneticPr fontId="4"/>
  </si>
  <si>
    <t>貸借対照表</t>
  </si>
  <si>
    <t>（平成31年3月31日現在）</t>
  </si>
  <si>
    <t>資金収支計算書</t>
  </si>
  <si>
    <t>自　平成30年4月1日</t>
  </si>
  <si>
    <t>至　平成31年3月31日</t>
  </si>
  <si>
    <t>純資産変動計算書</t>
  </si>
  <si>
    <t>行政コスト計算書</t>
  </si>
  <si>
    <t>年度：平成30年度</t>
  </si>
  <si>
    <t>名古屋西流通センター（株）</t>
    <rPh sb="0" eb="3">
      <t>ナゴヤ</t>
    </rPh>
    <rPh sb="3" eb="4">
      <t>ニシ</t>
    </rPh>
    <rPh sb="4" eb="6">
      <t>リュウツウ</t>
    </rPh>
    <rPh sb="10" eb="13">
      <t>カブ</t>
    </rPh>
    <phoneticPr fontId="9"/>
  </si>
  <si>
    <t>市民病院事業会計</t>
    <rPh sb="0" eb="2">
      <t>シミン</t>
    </rPh>
    <rPh sb="2" eb="4">
      <t>ビョウイン</t>
    </rPh>
    <rPh sb="4" eb="6">
      <t>ジギョウ</t>
    </rPh>
    <rPh sb="6" eb="8">
      <t>カイケイ</t>
    </rPh>
    <phoneticPr fontId="9"/>
  </si>
  <si>
    <t>上水道事業会計</t>
    <rPh sb="0" eb="3">
      <t>ジョウスイドウ</t>
    </rPh>
    <rPh sb="3" eb="5">
      <t>ジギョウ</t>
    </rPh>
    <rPh sb="5" eb="7">
      <t>カイケイ</t>
    </rPh>
    <phoneticPr fontId="9"/>
  </si>
  <si>
    <t>下水道事業会計</t>
    <rPh sb="0" eb="3">
      <t>ゲスイドウ</t>
    </rPh>
    <rPh sb="3" eb="5">
      <t>ジギョウ</t>
    </rPh>
    <rPh sb="5" eb="7">
      <t>カイケイ</t>
    </rPh>
    <phoneticPr fontId="9"/>
  </si>
  <si>
    <t>西尾張シーエーティービー（株）</t>
    <rPh sb="0" eb="1">
      <t>ニシ</t>
    </rPh>
    <rPh sb="1" eb="3">
      <t>オワリ</t>
    </rPh>
    <rPh sb="12" eb="15">
      <t>カブ</t>
    </rPh>
    <phoneticPr fontId="9"/>
  </si>
  <si>
    <t>名古屋西部ソイルリサイクル（株）</t>
    <rPh sb="0" eb="3">
      <t>ナゴヤ</t>
    </rPh>
    <rPh sb="3" eb="5">
      <t>セイブ</t>
    </rPh>
    <rPh sb="13" eb="16">
      <t>カブ</t>
    </rPh>
    <phoneticPr fontId="9"/>
  </si>
  <si>
    <t>（公財）一宮地場産業ファッションデザインセンター出捐金</t>
    <rPh sb="1" eb="2">
      <t>コウ</t>
    </rPh>
    <rPh sb="2" eb="3">
      <t>ザイ</t>
    </rPh>
    <rPh sb="4" eb="6">
      <t>イチノミヤ</t>
    </rPh>
    <rPh sb="6" eb="8">
      <t>ジバ</t>
    </rPh>
    <rPh sb="8" eb="10">
      <t>サンギョウ</t>
    </rPh>
    <phoneticPr fontId="9"/>
  </si>
  <si>
    <t>愛知県信用保証協会</t>
    <rPh sb="0" eb="3">
      <t>アイチケン</t>
    </rPh>
    <rPh sb="3" eb="5">
      <t>シンヨウ</t>
    </rPh>
    <rPh sb="5" eb="7">
      <t>ホショウ</t>
    </rPh>
    <rPh sb="7" eb="9">
      <t>キョウカイ</t>
    </rPh>
    <phoneticPr fontId="9"/>
  </si>
  <si>
    <t>神島田祖父母の家温泉加入金</t>
    <rPh sb="0" eb="1">
      <t>カミ</t>
    </rPh>
    <rPh sb="1" eb="3">
      <t>シマダ</t>
    </rPh>
    <rPh sb="3" eb="6">
      <t>ソフボ</t>
    </rPh>
    <rPh sb="7" eb="8">
      <t>イエ</t>
    </rPh>
    <rPh sb="8" eb="10">
      <t>オンセン</t>
    </rPh>
    <rPh sb="10" eb="13">
      <t>カニュウキン</t>
    </rPh>
    <phoneticPr fontId="9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</si>
  <si>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9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</si>
  <si>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9"/>
  </si>
  <si>
    <t>（公財）愛知県体育協会出捐金</t>
    <rPh sb="4" eb="7">
      <t>アイチケン</t>
    </rPh>
    <rPh sb="7" eb="9">
      <t>タイイク</t>
    </rPh>
    <rPh sb="9" eb="11">
      <t>キョウカイ</t>
    </rPh>
    <phoneticPr fontId="9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</si>
  <si>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8"/>
  </si>
  <si>
    <t>（公財）魚アラ処理公社出捐金</t>
    <rPh sb="4" eb="5">
      <t>サカナ</t>
    </rPh>
    <rPh sb="7" eb="9">
      <t>ショリ</t>
    </rPh>
    <rPh sb="9" eb="11">
      <t>コウシャ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</si>
  <si>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</si>
  <si>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女性会館建設基金</t>
    <rPh sb="0" eb="2">
      <t>ジョセイ</t>
    </rPh>
    <rPh sb="2" eb="4">
      <t>カイカン</t>
    </rPh>
    <rPh sb="4" eb="6">
      <t>ケンセツ</t>
    </rPh>
    <rPh sb="6" eb="8">
      <t>キキン</t>
    </rPh>
    <phoneticPr fontId="8"/>
  </si>
  <si>
    <t>国際交流基金</t>
    <rPh sb="0" eb="2">
      <t>コクサイ</t>
    </rPh>
    <rPh sb="2" eb="4">
      <t>コウリュウ</t>
    </rPh>
    <rPh sb="4" eb="6">
      <t>キキン</t>
    </rPh>
    <phoneticPr fontId="8"/>
  </si>
  <si>
    <t>福祉基金</t>
    <rPh sb="0" eb="2">
      <t>フクシ</t>
    </rPh>
    <rPh sb="2" eb="4">
      <t>キキン</t>
    </rPh>
    <phoneticPr fontId="8"/>
  </si>
  <si>
    <t>物品調達基金</t>
    <rPh sb="0" eb="2">
      <t>ブッピン</t>
    </rPh>
    <rPh sb="2" eb="4">
      <t>チョウタツ</t>
    </rPh>
    <rPh sb="4" eb="6">
      <t>キキン</t>
    </rPh>
    <phoneticPr fontId="8"/>
  </si>
  <si>
    <t>美術館建設基金</t>
    <rPh sb="0" eb="3">
      <t>ビジュツカン</t>
    </rPh>
    <rPh sb="3" eb="5">
      <t>ケンセツ</t>
    </rPh>
    <rPh sb="5" eb="7">
      <t>キキン</t>
    </rPh>
    <phoneticPr fontId="8"/>
  </si>
  <si>
    <t>ふるさとつしま応援基金</t>
    <rPh sb="7" eb="9">
      <t>オウエン</t>
    </rPh>
    <rPh sb="9" eb="11">
      <t>キキン</t>
    </rPh>
    <phoneticPr fontId="8"/>
  </si>
  <si>
    <t>歴史・文化のまちづくり基金</t>
    <rPh sb="0" eb="2">
      <t>レキシ</t>
    </rPh>
    <rPh sb="3" eb="5">
      <t>ブンカ</t>
    </rPh>
    <rPh sb="11" eb="13">
      <t>キキン</t>
    </rPh>
    <phoneticPr fontId="8"/>
  </si>
  <si>
    <t>住宅新築資金等貸付事業特別会計／住宅新築資金貸付金</t>
    <rPh sb="16" eb="18">
      <t>ジュウタク</t>
    </rPh>
    <rPh sb="18" eb="20">
      <t>シンチク</t>
    </rPh>
    <rPh sb="20" eb="22">
      <t>シキン</t>
    </rPh>
    <rPh sb="22" eb="24">
      <t>カシツケ</t>
    </rPh>
    <rPh sb="24" eb="25">
      <t>キン</t>
    </rPh>
    <phoneticPr fontId="4"/>
  </si>
  <si>
    <t>利率見直し方式（借入れ後半年ごとに利率の見直しを行うもの）</t>
    <rPh sb="12" eb="13">
      <t>ハン</t>
    </rPh>
    <phoneticPr fontId="11"/>
  </si>
  <si>
    <t>民間保育所等運営費補助金</t>
  </si>
  <si>
    <t>神島田保育所</t>
    <rPh sb="0" eb="2">
      <t>カミシマ</t>
    </rPh>
    <rPh sb="2" eb="3">
      <t>タ</t>
    </rPh>
    <rPh sb="3" eb="5">
      <t>ホイク</t>
    </rPh>
    <rPh sb="5" eb="6">
      <t>ジョ</t>
    </rPh>
    <phoneticPr fontId="11"/>
  </si>
  <si>
    <t>民間保育所の大規模改修に対する補助金</t>
    <rPh sb="0" eb="2">
      <t>ミンカン</t>
    </rPh>
    <rPh sb="2" eb="4">
      <t>ホイク</t>
    </rPh>
    <rPh sb="4" eb="5">
      <t>ジョ</t>
    </rPh>
    <rPh sb="6" eb="9">
      <t>ダイキボ</t>
    </rPh>
    <rPh sb="9" eb="11">
      <t>カイシュウ</t>
    </rPh>
    <rPh sb="12" eb="13">
      <t>タイ</t>
    </rPh>
    <rPh sb="15" eb="18">
      <t>ホジョキン</t>
    </rPh>
    <phoneticPr fontId="11"/>
  </si>
  <si>
    <t>山車蔵の建替えや、一部改修に対する補助</t>
    <rPh sb="0" eb="2">
      <t>ダシ</t>
    </rPh>
    <rPh sb="2" eb="3">
      <t>クラ</t>
    </rPh>
    <rPh sb="4" eb="5">
      <t>タ</t>
    </rPh>
    <rPh sb="5" eb="6">
      <t>カ</t>
    </rPh>
    <rPh sb="9" eb="11">
      <t>イチブ</t>
    </rPh>
    <rPh sb="11" eb="13">
      <t>カイシュウ</t>
    </rPh>
    <rPh sb="14" eb="15">
      <t>タイ</t>
    </rPh>
    <rPh sb="17" eb="19">
      <t>ホジョ</t>
    </rPh>
    <phoneticPr fontId="11"/>
  </si>
  <si>
    <t>愛知県</t>
    <rPh sb="0" eb="3">
      <t>アイチケン</t>
    </rPh>
    <phoneticPr fontId="10"/>
  </si>
  <si>
    <t>愛知県の実施する農地関係工事に対する負担金</t>
    <rPh sb="0" eb="3">
      <t>アイチケン</t>
    </rPh>
    <rPh sb="4" eb="6">
      <t>ジッシ</t>
    </rPh>
    <rPh sb="8" eb="10">
      <t>ノウチ</t>
    </rPh>
    <rPh sb="10" eb="12">
      <t>カンケイ</t>
    </rPh>
    <rPh sb="12" eb="14">
      <t>コウジ</t>
    </rPh>
    <rPh sb="15" eb="16">
      <t>タイ</t>
    </rPh>
    <rPh sb="18" eb="21">
      <t>フタンキン</t>
    </rPh>
    <phoneticPr fontId="10"/>
  </si>
  <si>
    <t>神守土地改良区</t>
    <rPh sb="0" eb="1">
      <t>カミ</t>
    </rPh>
    <rPh sb="1" eb="2">
      <t>モリ</t>
    </rPh>
    <rPh sb="2" eb="4">
      <t>トチ</t>
    </rPh>
    <rPh sb="4" eb="6">
      <t>カイリョウ</t>
    </rPh>
    <rPh sb="6" eb="7">
      <t>ク</t>
    </rPh>
    <phoneticPr fontId="10"/>
  </si>
  <si>
    <t>あぜ道・水路の改修</t>
    <rPh sb="2" eb="3">
      <t>ミチ</t>
    </rPh>
    <rPh sb="4" eb="6">
      <t>スイロ</t>
    </rPh>
    <rPh sb="7" eb="9">
      <t>カイシュウ</t>
    </rPh>
    <phoneticPr fontId="10"/>
  </si>
  <si>
    <t>民間木造・非木造耐震改修費等補助金</t>
  </si>
  <si>
    <t>市民</t>
    <rPh sb="0" eb="2">
      <t>シミン</t>
    </rPh>
    <phoneticPr fontId="11"/>
  </si>
  <si>
    <t>民家の耐震改修に対する補助金</t>
    <rPh sb="0" eb="2">
      <t>ミンカ</t>
    </rPh>
    <rPh sb="3" eb="5">
      <t>タイシン</t>
    </rPh>
    <rPh sb="5" eb="7">
      <t>カイシュウ</t>
    </rPh>
    <rPh sb="8" eb="9">
      <t>タイ</t>
    </rPh>
    <rPh sb="11" eb="14">
      <t>ホジョキン</t>
    </rPh>
    <phoneticPr fontId="11"/>
  </si>
  <si>
    <t>その他</t>
    <rPh sb="2" eb="3">
      <t>タ</t>
    </rPh>
    <phoneticPr fontId="11"/>
  </si>
  <si>
    <t>保育園・認定こども園・幼稚園</t>
    <rPh sb="0" eb="3">
      <t>ホイクエン</t>
    </rPh>
    <rPh sb="4" eb="6">
      <t>ニンテイ</t>
    </rPh>
    <rPh sb="9" eb="10">
      <t>エン</t>
    </rPh>
    <rPh sb="11" eb="14">
      <t>ヨウチエン</t>
    </rPh>
    <phoneticPr fontId="10"/>
  </si>
  <si>
    <t>子ども・子育て支援交付金新制度に基づく施設型給付</t>
    <rPh sb="0" eb="1">
      <t>コ</t>
    </rPh>
    <rPh sb="4" eb="6">
      <t>コソダ</t>
    </rPh>
    <rPh sb="7" eb="9">
      <t>シエン</t>
    </rPh>
    <rPh sb="9" eb="12">
      <t>コウフキン</t>
    </rPh>
    <rPh sb="12" eb="15">
      <t>シンセイド</t>
    </rPh>
    <rPh sb="16" eb="17">
      <t>モト</t>
    </rPh>
    <rPh sb="19" eb="22">
      <t>シセツガタ</t>
    </rPh>
    <rPh sb="22" eb="24">
      <t>キュウフ</t>
    </rPh>
    <phoneticPr fontId="10"/>
  </si>
  <si>
    <t>保護者</t>
    <rPh sb="0" eb="3">
      <t>ホゴシャ</t>
    </rPh>
    <phoneticPr fontId="10"/>
  </si>
  <si>
    <t>入園料・保育料の負担軽減</t>
    <rPh sb="0" eb="3">
      <t>ニュウエンリョウ</t>
    </rPh>
    <rPh sb="4" eb="7">
      <t>ホイクリョウ</t>
    </rPh>
    <rPh sb="8" eb="10">
      <t>フタン</t>
    </rPh>
    <rPh sb="10" eb="12">
      <t>ケイゲン</t>
    </rPh>
    <phoneticPr fontId="10"/>
  </si>
  <si>
    <t>社会福祉協議会</t>
    <rPh sb="0" eb="2">
      <t>シャカイ</t>
    </rPh>
    <rPh sb="2" eb="4">
      <t>フクシ</t>
    </rPh>
    <rPh sb="4" eb="7">
      <t>キョウギカイ</t>
    </rPh>
    <phoneticPr fontId="10"/>
  </si>
  <si>
    <t>協議会が行う事業への補助</t>
    <rPh sb="0" eb="3">
      <t>キョウギカイ</t>
    </rPh>
    <rPh sb="4" eb="5">
      <t>オコナ</t>
    </rPh>
    <rPh sb="6" eb="8">
      <t>ジギョウ</t>
    </rPh>
    <rPh sb="10" eb="12">
      <t>ホジョ</t>
    </rPh>
    <phoneticPr fontId="10"/>
  </si>
  <si>
    <t>保育所等</t>
    <rPh sb="0" eb="2">
      <t>ホイク</t>
    </rPh>
    <rPh sb="2" eb="3">
      <t>ジョ</t>
    </rPh>
    <rPh sb="3" eb="4">
      <t>トウ</t>
    </rPh>
    <phoneticPr fontId="10"/>
  </si>
  <si>
    <t>民間保育所の運営費に対する補助金</t>
    <rPh sb="0" eb="2">
      <t>ミンカン</t>
    </rPh>
    <rPh sb="2" eb="4">
      <t>ホイク</t>
    </rPh>
    <rPh sb="4" eb="5">
      <t>ジョ</t>
    </rPh>
    <rPh sb="6" eb="9">
      <t>ウンエイヒ</t>
    </rPh>
    <rPh sb="10" eb="11">
      <t>タイ</t>
    </rPh>
    <rPh sb="13" eb="16">
      <t>ホジョキン</t>
    </rPh>
    <phoneticPr fontId="11"/>
  </si>
  <si>
    <t>町内会等業務助成金</t>
  </si>
  <si>
    <t>町内会</t>
    <rPh sb="0" eb="2">
      <t>チョウナイ</t>
    </rPh>
    <rPh sb="2" eb="3">
      <t>カイ</t>
    </rPh>
    <phoneticPr fontId="11"/>
  </si>
  <si>
    <t>町内会に対する助成金</t>
    <rPh sb="0" eb="2">
      <t>チョウナイ</t>
    </rPh>
    <rPh sb="2" eb="3">
      <t>カイ</t>
    </rPh>
    <rPh sb="4" eb="5">
      <t>タイ</t>
    </rPh>
    <rPh sb="7" eb="10">
      <t>ジョセイキン</t>
    </rPh>
    <phoneticPr fontId="11"/>
  </si>
  <si>
    <t>特定の契約条項が_x000D_
付された地方債残高</t>
  </si>
  <si>
    <t>特定の契約条項が付された地方債の概要</t>
  </si>
  <si>
    <t>地方債</t>
  </si>
  <si>
    <t>地方債（借入先別）の明細</t>
  </si>
  <si>
    <t>地方債（利率別）の明細</t>
  </si>
  <si>
    <t>地方債（返済期間別）の明細</t>
  </si>
  <si>
    <t>地方債残高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</si>
</sst>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;&quot;△ &quot;#,##0"/>
  </numFmts>
  <fonts count="2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3" fontId="3" fillId="0" borderId="0" xfId="0" applyNumberFormat="1" applyFont="1"/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10" xfId="0" applyFont="1" applyBorder="1"/>
    <xf numFmtId="3" fontId="17" fillId="0" borderId="0" xfId="0" applyNumberFormat="1" applyFont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" xfId="3" applyFont="1" applyBorder="1">
      <alignment vertical="center"/>
    </xf>
    <xf numFmtId="3" fontId="0" fillId="0" borderId="1" xfId="3" applyNumberFormat="1" applyFont="1" applyBorder="1">
      <alignment vertical="center"/>
    </xf>
    <xf numFmtId="0" fontId="0" fillId="5" borderId="1" xfId="0" applyFill="1" applyBorder="1"/>
    <xf numFmtId="38" fontId="0" fillId="0" borderId="1" xfId="3" applyFont="1" applyBorder="1" applyAlignment="1">
      <alignment horizontal="center"/>
    </xf>
    <xf numFmtId="38" fontId="0" fillId="0" borderId="1" xfId="3" applyFont="1" applyBorder="1" applyAlignment="1"/>
    <xf numFmtId="0" fontId="0" fillId="0" borderId="3" xfId="0" applyBorder="1" applyAlignment="1">
      <alignment vertical="center"/>
    </xf>
    <xf numFmtId="38" fontId="0" fillId="0" borderId="0" xfId="3" applyFont="1" applyAlignment="1"/>
    <xf numFmtId="0" fontId="11" fillId="0" borderId="0" xfId="0" applyFont="1"/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5" fillId="0" borderId="9" xfId="0" applyFont="1" applyBorder="1" applyAlignment="1">
      <alignment horizontal="left" vertical="center"/>
    </xf>
    <xf numFmtId="3" fontId="15" fillId="0" borderId="9" xfId="0" applyNumberFormat="1" applyFont="1" applyBorder="1" applyAlignment="1">
      <alignment horizontal="right"/>
    </xf>
    <xf numFmtId="0" fontId="15" fillId="0" borderId="9" xfId="0" applyFont="1" applyBorder="1"/>
    <xf numFmtId="0" fontId="12" fillId="2" borderId="1" xfId="0" applyFont="1" applyFill="1" applyBorder="1" applyAlignment="1">
      <alignment horizontal="center" vertical="center"/>
    </xf>
    <xf numFmtId="3" fontId="21" fillId="0" borderId="0" xfId="0" applyNumberFormat="1" applyFont="1"/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10" fontId="17" fillId="0" borderId="1" xfId="1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6" fontId="17" fillId="0" borderId="8" xfId="0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10" fontId="17" fillId="0" borderId="1" xfId="0" applyNumberFormat="1" applyFont="1" applyBorder="1" applyAlignment="1">
      <alignment horizontal="right" vertical="center"/>
    </xf>
    <xf numFmtId="10" fontId="17" fillId="0" borderId="8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1" xfId="0" applyNumberFormat="1" applyFont="1" applyBorder="1" applyAlignment="1">
      <alignment horizontal="left" vertical="center"/>
    </xf>
    <xf numFmtId="176" fontId="17" fillId="0" borderId="11" xfId="0" applyNumberFormat="1" applyFont="1" applyBorder="1" applyAlignment="1">
      <alignment horizontal="right" vertical="center"/>
    </xf>
    <xf numFmtId="176" fontId="17" fillId="0" borderId="2" xfId="0" applyNumberFormat="1" applyFont="1" applyBorder="1" applyAlignment="1">
      <alignment horizontal="right" vertical="center"/>
    </xf>
    <xf numFmtId="3" fontId="17" fillId="2" borderId="4" xfId="0" applyNumberFormat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left" vertical="center"/>
    </xf>
    <xf numFmtId="176" fontId="17" fillId="0" borderId="7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vertical="center"/>
    </xf>
    <xf numFmtId="3" fontId="17" fillId="0" borderId="8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right" vertical="center"/>
    </xf>
    <xf numFmtId="3" fontId="17" fillId="0" borderId="1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2" fillId="0" borderId="7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2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horizontal="left" vertical="center"/>
    </xf>
    <xf numFmtId="3" fontId="17" fillId="0" borderId="6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vertical="center"/>
    </xf>
    <xf numFmtId="3" fontId="17" fillId="0" borderId="19" xfId="0" applyNumberFormat="1" applyFont="1" applyBorder="1" applyAlignment="1">
      <alignment horizontal="center" vertical="center"/>
    </xf>
    <xf numFmtId="3" fontId="17" fillId="0" borderId="2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3" fontId="22" fillId="2" borderId="7" xfId="0" applyNumberFormat="1" applyFont="1" applyFill="1" applyBorder="1" applyAlignment="1">
      <alignment horizontal="center" vertical="center"/>
    </xf>
    <xf numFmtId="3" fontId="22" fillId="0" borderId="13" xfId="0" applyNumberFormat="1" applyFont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3" fontId="15" fillId="0" borderId="9" xfId="0" applyNumberFormat="1" applyFont="1" applyBorder="1" applyAlignment="1">
      <alignment horizontal="right"/>
    </xf>
    <xf numFmtId="0" fontId="15" fillId="0" borderId="9" xfId="0" applyFont="1" applyBorder="1"/>
    <xf numFmtId="0" fontId="1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8" fontId="0" fillId="0" borderId="11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">
    <cellStyle name="パーセント" xfId="1" builtinId="5"/>
    <cellStyle name="桁区切り 6" xfId="3" xr:uid="{783C2837-AF89-46CB-8829-38CF57A44830}"/>
    <cellStyle name="標準" xfId="0" builtinId="0"/>
    <cellStyle name="標準 2 4" xfId="2" xr:uid="{EF202D87-2A84-4A5C-B251-057927B34D98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tabSelected="1" workbookViewId="0">
      <selection sqref="A1:H1"/>
    </sheetView>
  </sheetViews>
  <sheetFormatPr defaultColWidth="8.875" defaultRowHeight="15.75"/>
  <cols>
    <col min="1" max="1" width="30.875" style="13" customWidth="1"/>
    <col min="2" max="8" width="15.875" style="13" customWidth="1"/>
    <col min="9" max="16384" width="8.875" style="13"/>
  </cols>
  <sheetData>
    <row r="1" spans="1:8" ht="30">
      <c r="A1" s="70" t="s">
        <v>337</v>
      </c>
      <c r="B1" s="70"/>
      <c r="C1" s="70"/>
      <c r="D1" s="70"/>
      <c r="E1" s="70"/>
      <c r="F1" s="70"/>
      <c r="G1" s="70"/>
      <c r="H1" s="70"/>
    </row>
    <row r="2" spans="1:8" ht="18.75">
      <c r="A2" s="14" t="s">
        <v>391</v>
      </c>
      <c r="B2" s="14"/>
      <c r="C2" s="14"/>
      <c r="D2" s="14"/>
      <c r="E2" s="14"/>
      <c r="F2" s="14"/>
      <c r="G2" s="14"/>
      <c r="H2" s="15" t="s">
        <v>428</v>
      </c>
    </row>
    <row r="3" spans="1:8" ht="18.75">
      <c r="A3" s="14" t="s">
        <v>338</v>
      </c>
      <c r="B3" s="14"/>
      <c r="C3" s="14"/>
      <c r="D3" s="14"/>
      <c r="E3" s="14"/>
      <c r="F3" s="14"/>
      <c r="G3" s="14"/>
      <c r="H3" s="14"/>
    </row>
    <row r="4" spans="1:8" ht="18.75">
      <c r="A4" s="14"/>
      <c r="B4" s="14"/>
      <c r="C4" s="14"/>
      <c r="D4" s="14"/>
      <c r="E4" s="14"/>
      <c r="F4" s="14"/>
      <c r="G4" s="14"/>
      <c r="H4" s="15" t="s">
        <v>115</v>
      </c>
    </row>
    <row r="5" spans="1:8" ht="47.25">
      <c r="A5" s="16" t="s">
        <v>85</v>
      </c>
      <c r="B5" s="17" t="s">
        <v>339</v>
      </c>
      <c r="C5" s="17" t="s">
        <v>340</v>
      </c>
      <c r="D5" s="17" t="s">
        <v>341</v>
      </c>
      <c r="E5" s="17" t="s">
        <v>342</v>
      </c>
      <c r="F5" s="17" t="s">
        <v>343</v>
      </c>
      <c r="G5" s="17" t="s">
        <v>344</v>
      </c>
      <c r="H5" s="17" t="s">
        <v>345</v>
      </c>
    </row>
    <row r="6" spans="1:8">
      <c r="A6" s="18" t="s">
        <v>346</v>
      </c>
      <c r="B6" s="19">
        <v>61077999845</v>
      </c>
      <c r="C6" s="19">
        <v>804560342</v>
      </c>
      <c r="D6" s="19">
        <v>467120281</v>
      </c>
      <c r="E6" s="19">
        <v>61415439906</v>
      </c>
      <c r="F6" s="19">
        <v>26091687404</v>
      </c>
      <c r="G6" s="19">
        <v>891645221</v>
      </c>
      <c r="H6" s="19">
        <v>35323752502</v>
      </c>
    </row>
    <row r="7" spans="1:8">
      <c r="A7" s="18" t="s">
        <v>347</v>
      </c>
      <c r="B7" s="19">
        <v>17312462781</v>
      </c>
      <c r="C7" s="19">
        <v>411247890</v>
      </c>
      <c r="D7" s="19">
        <v>389626319</v>
      </c>
      <c r="E7" s="19">
        <v>17334084352</v>
      </c>
      <c r="F7" s="19" t="s">
        <v>24</v>
      </c>
      <c r="G7" s="19" t="s">
        <v>24</v>
      </c>
      <c r="H7" s="19">
        <v>17334084352</v>
      </c>
    </row>
    <row r="8" spans="1:8">
      <c r="A8" s="18" t="s">
        <v>348</v>
      </c>
      <c r="B8" s="19" t="s">
        <v>24</v>
      </c>
      <c r="C8" s="19" t="s">
        <v>24</v>
      </c>
      <c r="D8" s="19" t="s">
        <v>24</v>
      </c>
      <c r="E8" s="19" t="s">
        <v>24</v>
      </c>
      <c r="F8" s="19" t="s">
        <v>24</v>
      </c>
      <c r="G8" s="19" t="s">
        <v>24</v>
      </c>
      <c r="H8" s="19" t="s">
        <v>24</v>
      </c>
    </row>
    <row r="9" spans="1:8">
      <c r="A9" s="18" t="s">
        <v>349</v>
      </c>
      <c r="B9" s="19">
        <v>43395429247</v>
      </c>
      <c r="C9" s="19">
        <v>122874332</v>
      </c>
      <c r="D9" s="19">
        <v>2</v>
      </c>
      <c r="E9" s="19">
        <v>43518303577</v>
      </c>
      <c r="F9" s="19">
        <v>25796218748</v>
      </c>
      <c r="G9" s="19">
        <v>885322029</v>
      </c>
      <c r="H9" s="19">
        <v>17722084829</v>
      </c>
    </row>
    <row r="10" spans="1:8">
      <c r="A10" s="18" t="s">
        <v>350</v>
      </c>
      <c r="B10" s="19">
        <v>348259417</v>
      </c>
      <c r="C10" s="19">
        <v>192184560</v>
      </c>
      <c r="D10" s="19" t="s">
        <v>24</v>
      </c>
      <c r="E10" s="19">
        <v>540443977</v>
      </c>
      <c r="F10" s="19">
        <v>295468656</v>
      </c>
      <c r="G10" s="19">
        <v>6323192</v>
      </c>
      <c r="H10" s="19">
        <v>244975321</v>
      </c>
    </row>
    <row r="11" spans="1:8">
      <c r="A11" s="18" t="s">
        <v>351</v>
      </c>
      <c r="B11" s="19" t="s">
        <v>24</v>
      </c>
      <c r="C11" s="19" t="s">
        <v>24</v>
      </c>
      <c r="D11" s="19" t="s">
        <v>24</v>
      </c>
      <c r="E11" s="19" t="s">
        <v>24</v>
      </c>
      <c r="F11" s="19" t="s">
        <v>24</v>
      </c>
      <c r="G11" s="19" t="s">
        <v>24</v>
      </c>
      <c r="H11" s="19" t="s">
        <v>24</v>
      </c>
    </row>
    <row r="12" spans="1:8">
      <c r="A12" s="18" t="s">
        <v>352</v>
      </c>
      <c r="B12" s="19" t="s">
        <v>24</v>
      </c>
      <c r="C12" s="19" t="s">
        <v>24</v>
      </c>
      <c r="D12" s="19" t="s">
        <v>24</v>
      </c>
      <c r="E12" s="19" t="s">
        <v>24</v>
      </c>
      <c r="F12" s="19" t="s">
        <v>24</v>
      </c>
      <c r="G12" s="19" t="s">
        <v>24</v>
      </c>
      <c r="H12" s="19" t="s">
        <v>24</v>
      </c>
    </row>
    <row r="13" spans="1:8">
      <c r="A13" s="18" t="s">
        <v>353</v>
      </c>
      <c r="B13" s="19" t="s">
        <v>24</v>
      </c>
      <c r="C13" s="19" t="s">
        <v>24</v>
      </c>
      <c r="D13" s="19" t="s">
        <v>24</v>
      </c>
      <c r="E13" s="19" t="s">
        <v>24</v>
      </c>
      <c r="F13" s="19" t="s">
        <v>24</v>
      </c>
      <c r="G13" s="19" t="s">
        <v>24</v>
      </c>
      <c r="H13" s="19" t="s">
        <v>24</v>
      </c>
    </row>
    <row r="14" spans="1:8">
      <c r="A14" s="18" t="s">
        <v>60</v>
      </c>
      <c r="B14" s="19" t="s">
        <v>24</v>
      </c>
      <c r="C14" s="19" t="s">
        <v>24</v>
      </c>
      <c r="D14" s="19" t="s">
        <v>24</v>
      </c>
      <c r="E14" s="19" t="s">
        <v>24</v>
      </c>
      <c r="F14" s="19" t="s">
        <v>24</v>
      </c>
      <c r="G14" s="19" t="s">
        <v>24</v>
      </c>
      <c r="H14" s="19" t="s">
        <v>24</v>
      </c>
    </row>
    <row r="15" spans="1:8">
      <c r="A15" s="18" t="s">
        <v>354</v>
      </c>
      <c r="B15" s="19">
        <v>21848400</v>
      </c>
      <c r="C15" s="19">
        <v>78253560</v>
      </c>
      <c r="D15" s="19">
        <v>77493960</v>
      </c>
      <c r="E15" s="19">
        <v>22608000</v>
      </c>
      <c r="F15" s="19" t="s">
        <v>24</v>
      </c>
      <c r="G15" s="19" t="s">
        <v>24</v>
      </c>
      <c r="H15" s="19">
        <v>22608000</v>
      </c>
    </row>
    <row r="16" spans="1:8">
      <c r="A16" s="18" t="s">
        <v>355</v>
      </c>
      <c r="B16" s="19">
        <v>91652590202</v>
      </c>
      <c r="C16" s="19">
        <v>645008889</v>
      </c>
      <c r="D16" s="19">
        <v>84818161</v>
      </c>
      <c r="E16" s="19">
        <v>92212780930</v>
      </c>
      <c r="F16" s="19">
        <v>55996687671</v>
      </c>
      <c r="G16" s="19">
        <v>1687801283</v>
      </c>
      <c r="H16" s="19">
        <v>36216093259</v>
      </c>
    </row>
    <row r="17" spans="1:8">
      <c r="A17" s="18" t="s">
        <v>347</v>
      </c>
      <c r="B17" s="19">
        <v>4512402628</v>
      </c>
      <c r="C17" s="19">
        <v>96574889</v>
      </c>
      <c r="D17" s="19">
        <v>1</v>
      </c>
      <c r="E17" s="19">
        <v>4608977516</v>
      </c>
      <c r="F17" s="19" t="s">
        <v>24</v>
      </c>
      <c r="G17" s="19" t="s">
        <v>24</v>
      </c>
      <c r="H17" s="19">
        <v>4608977516</v>
      </c>
    </row>
    <row r="18" spans="1:8">
      <c r="A18" s="18" t="s">
        <v>349</v>
      </c>
      <c r="B18" s="19">
        <v>695169371</v>
      </c>
      <c r="C18" s="19" t="s">
        <v>24</v>
      </c>
      <c r="D18" s="19" t="s">
        <v>24</v>
      </c>
      <c r="E18" s="19">
        <v>695169371</v>
      </c>
      <c r="F18" s="19">
        <v>367825958</v>
      </c>
      <c r="G18" s="19">
        <v>18340708</v>
      </c>
      <c r="H18" s="19">
        <v>327343413</v>
      </c>
    </row>
    <row r="19" spans="1:8">
      <c r="A19" s="18" t="s">
        <v>350</v>
      </c>
      <c r="B19" s="19">
        <v>86352198063</v>
      </c>
      <c r="C19" s="19">
        <v>526308637</v>
      </c>
      <c r="D19" s="19">
        <v>19454400</v>
      </c>
      <c r="E19" s="19">
        <v>86859052300</v>
      </c>
      <c r="F19" s="19">
        <v>55628861713</v>
      </c>
      <c r="G19" s="19">
        <v>1669460575</v>
      </c>
      <c r="H19" s="19">
        <v>31230190587</v>
      </c>
    </row>
    <row r="20" spans="1:8">
      <c r="A20" s="18" t="s">
        <v>60</v>
      </c>
      <c r="B20" s="19" t="s">
        <v>24</v>
      </c>
      <c r="C20" s="19" t="s">
        <v>24</v>
      </c>
      <c r="D20" s="19" t="s">
        <v>24</v>
      </c>
      <c r="E20" s="19" t="s">
        <v>24</v>
      </c>
      <c r="F20" s="19" t="s">
        <v>24</v>
      </c>
      <c r="G20" s="19" t="s">
        <v>24</v>
      </c>
      <c r="H20" s="19" t="s">
        <v>24</v>
      </c>
    </row>
    <row r="21" spans="1:8">
      <c r="A21" s="18" t="s">
        <v>354</v>
      </c>
      <c r="B21" s="19">
        <v>92820140</v>
      </c>
      <c r="C21" s="19">
        <v>22125363</v>
      </c>
      <c r="D21" s="19">
        <v>65363760</v>
      </c>
      <c r="E21" s="19">
        <v>49581743</v>
      </c>
      <c r="F21" s="19" t="s">
        <v>24</v>
      </c>
      <c r="G21" s="19" t="s">
        <v>24</v>
      </c>
      <c r="H21" s="19">
        <v>49581743</v>
      </c>
    </row>
    <row r="22" spans="1:8">
      <c r="A22" s="18" t="s">
        <v>356</v>
      </c>
      <c r="B22" s="19">
        <v>2180310988</v>
      </c>
      <c r="C22" s="19">
        <v>92108320</v>
      </c>
      <c r="D22" s="19">
        <v>79108470</v>
      </c>
      <c r="E22" s="19">
        <v>2193310838</v>
      </c>
      <c r="F22" s="19">
        <v>1484584707</v>
      </c>
      <c r="G22" s="19">
        <v>152274669</v>
      </c>
      <c r="H22" s="19">
        <v>708726131</v>
      </c>
    </row>
    <row r="23" spans="1:8">
      <c r="A23" s="18" t="s">
        <v>10</v>
      </c>
      <c r="B23" s="19">
        <v>154910901035</v>
      </c>
      <c r="C23" s="19">
        <v>1541677551</v>
      </c>
      <c r="D23" s="19">
        <v>631046912</v>
      </c>
      <c r="E23" s="19">
        <v>155821531674</v>
      </c>
      <c r="F23" s="19">
        <v>83572959782</v>
      </c>
      <c r="G23" s="19">
        <v>2731721173</v>
      </c>
      <c r="H23" s="19">
        <v>72248571892</v>
      </c>
    </row>
  </sheetData>
  <mergeCells count="1">
    <mergeCell ref="A1:H1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6"/>
  <sheetViews>
    <sheetView workbookViewId="0"/>
  </sheetViews>
  <sheetFormatPr defaultColWidth="8.875" defaultRowHeight="15.75"/>
  <cols>
    <col min="1" max="1" width="22.875" style="13" customWidth="1"/>
    <col min="2" max="10" width="12.875" style="13" customWidth="1"/>
    <col min="11" max="16384" width="8.875" style="13"/>
  </cols>
  <sheetData>
    <row r="1" spans="1:10" ht="30">
      <c r="A1" s="1" t="s">
        <v>481</v>
      </c>
    </row>
    <row r="2" spans="1:10" ht="18.75">
      <c r="A2" s="14" t="s">
        <v>391</v>
      </c>
    </row>
    <row r="3" spans="1:10" ht="18.75">
      <c r="A3" s="14" t="s">
        <v>428</v>
      </c>
    </row>
    <row r="4" spans="1:10" ht="18.75">
      <c r="J4" s="15" t="s">
        <v>25</v>
      </c>
    </row>
    <row r="5" spans="1:10" ht="31.5">
      <c r="A5" s="54" t="s">
        <v>482</v>
      </c>
      <c r="B5" s="37" t="s">
        <v>74</v>
      </c>
      <c r="C5" s="38" t="s">
        <v>75</v>
      </c>
      <c r="D5" s="38" t="s">
        <v>76</v>
      </c>
      <c r="E5" s="38" t="s">
        <v>77</v>
      </c>
      <c r="F5" s="38" t="s">
        <v>78</v>
      </c>
      <c r="G5" s="38" t="s">
        <v>79</v>
      </c>
      <c r="H5" s="38" t="s">
        <v>80</v>
      </c>
      <c r="I5" s="38" t="s">
        <v>81</v>
      </c>
      <c r="J5" s="37" t="s">
        <v>82</v>
      </c>
    </row>
    <row r="6" spans="1:10" ht="18" customHeight="1">
      <c r="A6" s="56">
        <v>16239700884</v>
      </c>
      <c r="B6" s="41">
        <v>1416103093</v>
      </c>
      <c r="C6" s="41">
        <v>1344879512</v>
      </c>
      <c r="D6" s="41">
        <v>1400747451</v>
      </c>
      <c r="E6" s="41">
        <v>1428931703</v>
      </c>
      <c r="F6" s="41">
        <v>1366968880</v>
      </c>
      <c r="G6" s="41">
        <v>5415358062</v>
      </c>
      <c r="H6" s="41">
        <v>2990842646</v>
      </c>
      <c r="I6" s="41">
        <v>870307015</v>
      </c>
      <c r="J6" s="41">
        <v>5562522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8"/>
  <sheetViews>
    <sheetView workbookViewId="0"/>
  </sheetViews>
  <sheetFormatPr defaultColWidth="8.875" defaultRowHeight="15.75"/>
  <cols>
    <col min="1" max="1" width="22.875" style="13" customWidth="1"/>
    <col min="2" max="2" width="112.875" style="13" customWidth="1"/>
    <col min="3" max="16384" width="8.875" style="13"/>
  </cols>
  <sheetData>
    <row r="1" spans="1:2" ht="30">
      <c r="A1" s="1" t="s">
        <v>477</v>
      </c>
    </row>
    <row r="2" spans="1:2" ht="18.75">
      <c r="A2" s="14" t="s">
        <v>391</v>
      </c>
    </row>
    <row r="3" spans="1:2" ht="18.75">
      <c r="A3" s="14" t="s">
        <v>428</v>
      </c>
    </row>
    <row r="4" spans="1:2" ht="18.75">
      <c r="B4" s="15" t="s">
        <v>25</v>
      </c>
    </row>
    <row r="5" spans="1:2" ht="31.5">
      <c r="A5" s="58" t="s">
        <v>476</v>
      </c>
      <c r="B5" s="37" t="s">
        <v>83</v>
      </c>
    </row>
    <row r="6" spans="1:2" ht="18" customHeight="1">
      <c r="A6" s="59">
        <v>40960000</v>
      </c>
      <c r="B6" s="18" t="s">
        <v>452</v>
      </c>
    </row>
    <row r="7" spans="1:2" ht="18" customHeight="1">
      <c r="A7" s="59">
        <v>6390586904</v>
      </c>
      <c r="B7" s="18" t="s">
        <v>397</v>
      </c>
    </row>
    <row r="8" spans="1:2" ht="18" customHeight="1">
      <c r="A8" s="59">
        <v>3998319310</v>
      </c>
      <c r="B8" s="18" t="s">
        <v>398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13"/>
  <sheetViews>
    <sheetView workbookViewId="0"/>
  </sheetViews>
  <sheetFormatPr defaultColWidth="8.875" defaultRowHeight="15.75"/>
  <cols>
    <col min="1" max="1" width="22.25" style="13" bestFit="1" customWidth="1"/>
    <col min="2" max="6" width="16.625" style="13" customWidth="1"/>
    <col min="7" max="16384" width="8.875" style="13"/>
  </cols>
  <sheetData>
    <row r="1" spans="1:6" ht="30">
      <c r="A1" s="1" t="s">
        <v>84</v>
      </c>
    </row>
    <row r="2" spans="1:6" ht="18.75">
      <c r="A2" s="14" t="s">
        <v>391</v>
      </c>
    </row>
    <row r="3" spans="1:6" ht="18.75">
      <c r="A3" s="14" t="s">
        <v>428</v>
      </c>
    </row>
    <row r="4" spans="1:6" ht="18.75">
      <c r="F4" s="15" t="s">
        <v>25</v>
      </c>
    </row>
    <row r="5" spans="1:6" ht="22.5" customHeight="1">
      <c r="A5" s="71" t="s">
        <v>85</v>
      </c>
      <c r="B5" s="71" t="s">
        <v>86</v>
      </c>
      <c r="C5" s="71" t="s">
        <v>87</v>
      </c>
      <c r="D5" s="71" t="s">
        <v>88</v>
      </c>
      <c r="E5" s="71"/>
      <c r="F5" s="71" t="s">
        <v>89</v>
      </c>
    </row>
    <row r="6" spans="1:6" ht="22.5" customHeight="1">
      <c r="A6" s="71"/>
      <c r="B6" s="71"/>
      <c r="C6" s="71"/>
      <c r="D6" s="37" t="s">
        <v>90</v>
      </c>
      <c r="E6" s="37" t="s">
        <v>30</v>
      </c>
      <c r="F6" s="71"/>
    </row>
    <row r="7" spans="1:6" ht="18" customHeight="1">
      <c r="A7" s="55" t="s">
        <v>91</v>
      </c>
      <c r="B7" s="41">
        <v>36556456</v>
      </c>
      <c r="C7" s="41">
        <v>48436324</v>
      </c>
      <c r="D7" s="41">
        <v>47048520</v>
      </c>
      <c r="E7" s="41">
        <v>159753</v>
      </c>
      <c r="F7" s="41">
        <v>37784507</v>
      </c>
    </row>
    <row r="8" spans="1:6" ht="18" customHeight="1">
      <c r="A8" s="55" t="s">
        <v>92</v>
      </c>
      <c r="B8" s="41">
        <v>11947245</v>
      </c>
      <c r="C8" s="41">
        <v>13231554</v>
      </c>
      <c r="D8" s="41" t="s">
        <v>24</v>
      </c>
      <c r="E8" s="41">
        <v>11947245</v>
      </c>
      <c r="F8" s="41">
        <v>13231554</v>
      </c>
    </row>
    <row r="9" spans="1:6" ht="18" customHeight="1">
      <c r="A9" s="55" t="s">
        <v>93</v>
      </c>
      <c r="B9" s="41">
        <v>1420185000</v>
      </c>
      <c r="C9" s="41">
        <v>101861000</v>
      </c>
      <c r="D9" s="41" t="s">
        <v>24</v>
      </c>
      <c r="E9" s="41" t="s">
        <v>24</v>
      </c>
      <c r="F9" s="41">
        <v>1522046000</v>
      </c>
    </row>
    <row r="10" spans="1:6" ht="18" customHeight="1">
      <c r="A10" s="55" t="s">
        <v>94</v>
      </c>
      <c r="B10" s="41">
        <v>2858646000</v>
      </c>
      <c r="C10" s="41">
        <v>189203533</v>
      </c>
      <c r="D10" s="41">
        <v>213753533</v>
      </c>
      <c r="E10" s="41" t="s">
        <v>24</v>
      </c>
      <c r="F10" s="41">
        <v>2834096000</v>
      </c>
    </row>
    <row r="11" spans="1:6" ht="18" customHeight="1">
      <c r="A11" s="55" t="s">
        <v>95</v>
      </c>
      <c r="B11" s="41" t="s">
        <v>24</v>
      </c>
      <c r="C11" s="41" t="s">
        <v>24</v>
      </c>
      <c r="D11" s="41" t="s">
        <v>24</v>
      </c>
      <c r="E11" s="41" t="s">
        <v>24</v>
      </c>
      <c r="F11" s="41" t="s">
        <v>24</v>
      </c>
    </row>
    <row r="12" spans="1:6" ht="18" customHeight="1">
      <c r="A12" s="55" t="s">
        <v>96</v>
      </c>
      <c r="B12" s="41">
        <v>250371780</v>
      </c>
      <c r="C12" s="41">
        <v>258021240</v>
      </c>
      <c r="D12" s="41">
        <v>250371780</v>
      </c>
      <c r="E12" s="41" t="s">
        <v>24</v>
      </c>
      <c r="F12" s="41">
        <v>258021240</v>
      </c>
    </row>
    <row r="13" spans="1:6" ht="18" customHeight="1">
      <c r="A13" s="57" t="s">
        <v>10</v>
      </c>
      <c r="B13" s="60">
        <v>4577706481</v>
      </c>
      <c r="C13" s="60">
        <v>610753651</v>
      </c>
      <c r="D13" s="60">
        <v>511173833</v>
      </c>
      <c r="E13" s="60">
        <v>12106998</v>
      </c>
      <c r="F13" s="60">
        <v>4665179301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22"/>
  <sheetViews>
    <sheetView workbookViewId="0"/>
  </sheetViews>
  <sheetFormatPr defaultColWidth="8.875" defaultRowHeight="15.75"/>
  <cols>
    <col min="1" max="1" width="25.875" style="13" customWidth="1"/>
    <col min="2" max="2" width="28.875" style="13" bestFit="1" customWidth="1"/>
    <col min="3" max="3" width="27.25" style="13" bestFit="1" customWidth="1"/>
    <col min="4" max="4" width="16.875" style="13" customWidth="1"/>
    <col min="5" max="5" width="45.5" style="13" bestFit="1" customWidth="1"/>
    <col min="6" max="16384" width="8.875" style="13"/>
  </cols>
  <sheetData>
    <row r="1" spans="1:5" ht="30">
      <c r="A1" s="1" t="s">
        <v>97</v>
      </c>
    </row>
    <row r="2" spans="1:5" ht="18.75">
      <c r="A2" s="14" t="s">
        <v>391</v>
      </c>
    </row>
    <row r="3" spans="1:5" ht="18.75">
      <c r="A3" s="14" t="s">
        <v>428</v>
      </c>
    </row>
    <row r="4" spans="1:5" ht="18.75">
      <c r="E4" s="15" t="s">
        <v>25</v>
      </c>
    </row>
    <row r="5" spans="1:5" ht="22.5" customHeight="1">
      <c r="A5" s="37" t="s">
        <v>85</v>
      </c>
      <c r="B5" s="37" t="s">
        <v>98</v>
      </c>
      <c r="C5" s="37" t="s">
        <v>99</v>
      </c>
      <c r="D5" s="37" t="s">
        <v>100</v>
      </c>
      <c r="E5" s="37" t="s">
        <v>101</v>
      </c>
    </row>
    <row r="6" spans="1:5" ht="18" customHeight="1">
      <c r="A6" s="74" t="s">
        <v>102</v>
      </c>
      <c r="B6" s="18" t="s">
        <v>453</v>
      </c>
      <c r="C6" s="18" t="s">
        <v>454</v>
      </c>
      <c r="D6" s="19">
        <v>31231000</v>
      </c>
      <c r="E6" s="18" t="s">
        <v>455</v>
      </c>
    </row>
    <row r="7" spans="1:5" ht="18" customHeight="1">
      <c r="A7" s="74"/>
      <c r="B7" s="18" t="s">
        <v>401</v>
      </c>
      <c r="C7" s="18" t="s">
        <v>402</v>
      </c>
      <c r="D7" s="19">
        <v>35570000</v>
      </c>
      <c r="E7" s="18" t="s">
        <v>456</v>
      </c>
    </row>
    <row r="8" spans="1:5" ht="18" customHeight="1">
      <c r="A8" s="74"/>
      <c r="B8" s="18" t="s">
        <v>400</v>
      </c>
      <c r="C8" s="18" t="s">
        <v>457</v>
      </c>
      <c r="D8" s="19">
        <v>74081463</v>
      </c>
      <c r="E8" s="18" t="s">
        <v>458</v>
      </c>
    </row>
    <row r="9" spans="1:5" ht="18" customHeight="1">
      <c r="A9" s="74"/>
      <c r="B9" s="18" t="s">
        <v>399</v>
      </c>
      <c r="C9" s="18" t="s">
        <v>459</v>
      </c>
      <c r="D9" s="19">
        <v>16022000</v>
      </c>
      <c r="E9" s="18" t="s">
        <v>460</v>
      </c>
    </row>
    <row r="10" spans="1:5" ht="18" customHeight="1">
      <c r="A10" s="74"/>
      <c r="B10" s="18" t="s">
        <v>461</v>
      </c>
      <c r="C10" s="18" t="s">
        <v>462</v>
      </c>
      <c r="D10" s="19">
        <v>4200000</v>
      </c>
      <c r="E10" s="18" t="s">
        <v>463</v>
      </c>
    </row>
    <row r="11" spans="1:5" ht="18" customHeight="1">
      <c r="A11" s="75"/>
      <c r="B11" s="18" t="s">
        <v>464</v>
      </c>
      <c r="C11" s="18"/>
      <c r="D11" s="19">
        <v>4785000</v>
      </c>
      <c r="E11" s="18"/>
    </row>
    <row r="12" spans="1:5" ht="18" customHeight="1">
      <c r="A12" s="76"/>
      <c r="B12" s="39" t="s">
        <v>103</v>
      </c>
      <c r="C12" s="61"/>
      <c r="D12" s="19">
        <v>165889463</v>
      </c>
      <c r="E12" s="61"/>
    </row>
    <row r="13" spans="1:5" ht="18" customHeight="1">
      <c r="A13" s="75" t="s">
        <v>104</v>
      </c>
      <c r="B13" s="18" t="s">
        <v>403</v>
      </c>
      <c r="C13" s="18" t="s">
        <v>465</v>
      </c>
      <c r="D13" s="19">
        <v>984809797</v>
      </c>
      <c r="E13" s="18" t="s">
        <v>466</v>
      </c>
    </row>
    <row r="14" spans="1:5" ht="18" customHeight="1">
      <c r="A14" s="75"/>
      <c r="B14" s="18" t="s">
        <v>404</v>
      </c>
      <c r="C14" s="18" t="s">
        <v>467</v>
      </c>
      <c r="D14" s="19">
        <v>66463400</v>
      </c>
      <c r="E14" s="18" t="s">
        <v>468</v>
      </c>
    </row>
    <row r="15" spans="1:5" ht="18" customHeight="1">
      <c r="A15" s="75"/>
      <c r="B15" s="18" t="s">
        <v>405</v>
      </c>
      <c r="C15" s="18" t="s">
        <v>469</v>
      </c>
      <c r="D15" s="19">
        <v>39407000</v>
      </c>
      <c r="E15" s="18" t="s">
        <v>470</v>
      </c>
    </row>
    <row r="16" spans="1:5" ht="18" customHeight="1">
      <c r="A16" s="75"/>
      <c r="B16" s="18" t="s">
        <v>453</v>
      </c>
      <c r="C16" s="18" t="s">
        <v>471</v>
      </c>
      <c r="D16" s="19">
        <v>38018600</v>
      </c>
      <c r="E16" s="18" t="s">
        <v>472</v>
      </c>
    </row>
    <row r="17" spans="1:5" ht="18" customHeight="1">
      <c r="A17" s="75"/>
      <c r="B17" s="18" t="s">
        <v>473</v>
      </c>
      <c r="C17" s="18" t="s">
        <v>474</v>
      </c>
      <c r="D17" s="19">
        <v>28516942</v>
      </c>
      <c r="E17" s="18" t="s">
        <v>475</v>
      </c>
    </row>
    <row r="18" spans="1:5" ht="18" customHeight="1">
      <c r="A18" s="75"/>
      <c r="B18" s="18"/>
      <c r="C18" s="18"/>
      <c r="D18" s="19"/>
      <c r="E18" s="18"/>
    </row>
    <row r="19" spans="1:5" ht="18" customHeight="1">
      <c r="A19" s="75"/>
      <c r="B19" s="18"/>
      <c r="C19" s="18"/>
      <c r="D19" s="19"/>
      <c r="E19" s="18"/>
    </row>
    <row r="20" spans="1:5" ht="18" customHeight="1">
      <c r="A20" s="75"/>
      <c r="B20" s="18" t="s">
        <v>464</v>
      </c>
      <c r="C20" s="18"/>
      <c r="D20" s="19">
        <v>2558018723</v>
      </c>
      <c r="E20" s="18"/>
    </row>
    <row r="21" spans="1:5" ht="18" customHeight="1">
      <c r="A21" s="76"/>
      <c r="B21" s="39" t="s">
        <v>103</v>
      </c>
      <c r="C21" s="61"/>
      <c r="D21" s="19">
        <v>3715234462</v>
      </c>
      <c r="E21" s="61"/>
    </row>
    <row r="22" spans="1:5" ht="18" customHeight="1">
      <c r="A22" s="39" t="s">
        <v>10</v>
      </c>
      <c r="B22" s="61"/>
      <c r="C22" s="61"/>
      <c r="D22" s="19">
        <v>3881123925</v>
      </c>
      <c r="E22" s="61"/>
    </row>
  </sheetData>
  <mergeCells count="2">
    <mergeCell ref="A6:A12"/>
    <mergeCell ref="A13:A21"/>
  </mergeCells>
  <phoneticPr fontId="4"/>
  <printOptions horizontalCentered="1" vertic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56"/>
  <sheetViews>
    <sheetView topLeftCell="A40" workbookViewId="0"/>
  </sheetViews>
  <sheetFormatPr defaultColWidth="8.875" defaultRowHeight="15.75"/>
  <cols>
    <col min="1" max="1" width="27.375" style="13" customWidth="1"/>
    <col min="2" max="2" width="19.625" style="13" customWidth="1"/>
    <col min="3" max="3" width="16.625" style="13" customWidth="1"/>
    <col min="4" max="5" width="19.625" style="13" customWidth="1"/>
    <col min="6" max="16384" width="8.875" style="13"/>
  </cols>
  <sheetData>
    <row r="1" spans="1:5" ht="30">
      <c r="A1" s="1" t="s">
        <v>387</v>
      </c>
    </row>
    <row r="2" spans="1:5" ht="18.75">
      <c r="A2" s="14" t="s">
        <v>391</v>
      </c>
    </row>
    <row r="3" spans="1:5" ht="18.75">
      <c r="A3" s="14" t="s">
        <v>428</v>
      </c>
    </row>
    <row r="4" spans="1:5" ht="18.75">
      <c r="E4" s="15" t="s">
        <v>330</v>
      </c>
    </row>
    <row r="5" spans="1:5" ht="22.5" customHeight="1">
      <c r="A5" s="37" t="s">
        <v>107</v>
      </c>
      <c r="B5" s="37" t="s">
        <v>85</v>
      </c>
      <c r="C5" s="71" t="s">
        <v>108</v>
      </c>
      <c r="D5" s="71"/>
      <c r="E5" s="37" t="s">
        <v>100</v>
      </c>
    </row>
    <row r="6" spans="1:5" ht="18" customHeight="1">
      <c r="A6" s="76" t="s">
        <v>109</v>
      </c>
      <c r="B6" s="76" t="s">
        <v>110</v>
      </c>
      <c r="C6" s="75" t="s">
        <v>318</v>
      </c>
      <c r="D6" s="83"/>
      <c r="E6" s="41">
        <v>8724632910</v>
      </c>
    </row>
    <row r="7" spans="1:5" ht="18" customHeight="1">
      <c r="A7" s="76"/>
      <c r="B7" s="76"/>
      <c r="C7" s="75" t="s">
        <v>319</v>
      </c>
      <c r="D7" s="83"/>
      <c r="E7" s="41">
        <v>167086000</v>
      </c>
    </row>
    <row r="8" spans="1:5" ht="18" customHeight="1">
      <c r="A8" s="76"/>
      <c r="B8" s="76"/>
      <c r="C8" s="75" t="s">
        <v>320</v>
      </c>
      <c r="D8" s="83"/>
      <c r="E8" s="41">
        <v>17467000</v>
      </c>
    </row>
    <row r="9" spans="1:5" ht="18" customHeight="1">
      <c r="A9" s="76"/>
      <c r="B9" s="76"/>
      <c r="C9" s="75" t="s">
        <v>321</v>
      </c>
      <c r="D9" s="83"/>
      <c r="E9" s="41">
        <v>49740000</v>
      </c>
    </row>
    <row r="10" spans="1:5" ht="18" customHeight="1">
      <c r="A10" s="76"/>
      <c r="B10" s="76"/>
      <c r="C10" s="75" t="s">
        <v>322</v>
      </c>
      <c r="D10" s="83"/>
      <c r="E10" s="41">
        <v>37650000</v>
      </c>
    </row>
    <row r="11" spans="1:5" ht="18" customHeight="1">
      <c r="A11" s="76"/>
      <c r="B11" s="76"/>
      <c r="C11" s="75" t="s">
        <v>323</v>
      </c>
      <c r="D11" s="83"/>
      <c r="E11" s="41">
        <v>1193532000</v>
      </c>
    </row>
    <row r="12" spans="1:5" ht="18" customHeight="1">
      <c r="A12" s="76"/>
      <c r="B12" s="76"/>
      <c r="C12" s="75" t="s">
        <v>324</v>
      </c>
      <c r="D12" s="83"/>
      <c r="E12" s="41">
        <v>96503000</v>
      </c>
    </row>
    <row r="13" spans="1:5" ht="18" customHeight="1">
      <c r="A13" s="76"/>
      <c r="B13" s="76"/>
      <c r="C13" s="75" t="s">
        <v>325</v>
      </c>
      <c r="D13" s="83"/>
      <c r="E13" s="41">
        <v>44203000</v>
      </c>
    </row>
    <row r="14" spans="1:5" ht="18" customHeight="1">
      <c r="A14" s="76"/>
      <c r="B14" s="76"/>
      <c r="C14" s="75" t="s">
        <v>326</v>
      </c>
      <c r="D14" s="83"/>
      <c r="E14" s="41">
        <v>2252817000</v>
      </c>
    </row>
    <row r="15" spans="1:5" ht="18" customHeight="1">
      <c r="A15" s="76"/>
      <c r="B15" s="76"/>
      <c r="C15" s="75" t="s">
        <v>327</v>
      </c>
      <c r="D15" s="83"/>
      <c r="E15" s="41">
        <v>9249000</v>
      </c>
    </row>
    <row r="16" spans="1:5" ht="18" customHeight="1">
      <c r="A16" s="76"/>
      <c r="B16" s="76"/>
      <c r="C16" s="88" t="s">
        <v>406</v>
      </c>
      <c r="D16" s="89"/>
      <c r="E16" s="41">
        <v>170363163</v>
      </c>
    </row>
    <row r="17" spans="1:5" ht="18" customHeight="1">
      <c r="A17" s="76"/>
      <c r="B17" s="76"/>
      <c r="C17" s="88" t="s">
        <v>407</v>
      </c>
      <c r="D17" s="89"/>
      <c r="E17" s="41">
        <v>79996719</v>
      </c>
    </row>
    <row r="18" spans="1:5" ht="18" customHeight="1">
      <c r="A18" s="76"/>
      <c r="B18" s="76"/>
      <c r="C18" s="88" t="s">
        <v>370</v>
      </c>
      <c r="D18" s="89"/>
      <c r="E18" s="41" t="s">
        <v>24</v>
      </c>
    </row>
    <row r="19" spans="1:5" ht="18" customHeight="1">
      <c r="A19" s="76"/>
      <c r="B19" s="76"/>
      <c r="C19" s="75" t="s">
        <v>408</v>
      </c>
      <c r="D19" s="83"/>
      <c r="E19" s="41">
        <v>44311415</v>
      </c>
    </row>
    <row r="20" spans="1:5" ht="18" customHeight="1">
      <c r="A20" s="76"/>
      <c r="B20" s="76"/>
      <c r="C20" s="76" t="s">
        <v>43</v>
      </c>
      <c r="D20" s="83"/>
      <c r="E20" s="41">
        <v>12887551207</v>
      </c>
    </row>
    <row r="21" spans="1:5" ht="18" customHeight="1">
      <c r="A21" s="76"/>
      <c r="B21" s="76" t="s">
        <v>111</v>
      </c>
      <c r="C21" s="90" t="s">
        <v>112</v>
      </c>
      <c r="D21" s="18" t="s">
        <v>328</v>
      </c>
      <c r="E21" s="41">
        <v>274566235</v>
      </c>
    </row>
    <row r="22" spans="1:5" ht="18" customHeight="1">
      <c r="A22" s="76"/>
      <c r="B22" s="76"/>
      <c r="C22" s="76"/>
      <c r="D22" s="18" t="s">
        <v>329</v>
      </c>
      <c r="E22" s="41">
        <v>133469347</v>
      </c>
    </row>
    <row r="23" spans="1:5" ht="18" customHeight="1">
      <c r="A23" s="76"/>
      <c r="B23" s="76"/>
      <c r="C23" s="76"/>
      <c r="D23" s="39" t="s">
        <v>103</v>
      </c>
      <c r="E23" s="41">
        <v>408035582</v>
      </c>
    </row>
    <row r="24" spans="1:5" ht="18" customHeight="1">
      <c r="A24" s="76"/>
      <c r="B24" s="76"/>
      <c r="C24" s="90" t="s">
        <v>113</v>
      </c>
      <c r="D24" s="18" t="s">
        <v>328</v>
      </c>
      <c r="E24" s="41">
        <v>2569084434</v>
      </c>
    </row>
    <row r="25" spans="1:5" ht="18" customHeight="1">
      <c r="A25" s="76"/>
      <c r="B25" s="76"/>
      <c r="C25" s="76"/>
      <c r="D25" s="18" t="s">
        <v>329</v>
      </c>
      <c r="E25" s="41">
        <v>1375935372</v>
      </c>
    </row>
    <row r="26" spans="1:5" ht="18" customHeight="1">
      <c r="A26" s="76"/>
      <c r="B26" s="76"/>
      <c r="C26" s="76"/>
      <c r="D26" s="39" t="s">
        <v>103</v>
      </c>
      <c r="E26" s="41">
        <v>3945019806</v>
      </c>
    </row>
    <row r="27" spans="1:5" ht="18" customHeight="1">
      <c r="A27" s="83"/>
      <c r="B27" s="83"/>
      <c r="C27" s="76" t="s">
        <v>43</v>
      </c>
      <c r="D27" s="83"/>
      <c r="E27" s="41">
        <v>4353055388</v>
      </c>
    </row>
    <row r="28" spans="1:5" ht="18" customHeight="1">
      <c r="A28" s="83"/>
      <c r="B28" s="76" t="s">
        <v>10</v>
      </c>
      <c r="C28" s="83"/>
      <c r="D28" s="83"/>
      <c r="E28" s="41">
        <v>17240606595</v>
      </c>
    </row>
    <row r="29" spans="1:5" ht="18" customHeight="1">
      <c r="A29" s="76" t="s">
        <v>409</v>
      </c>
      <c r="B29" s="76" t="s">
        <v>386</v>
      </c>
      <c r="C29" s="75"/>
      <c r="D29" s="83"/>
      <c r="E29" s="41"/>
    </row>
    <row r="30" spans="1:5" ht="18" customHeight="1">
      <c r="A30" s="76"/>
      <c r="B30" s="76"/>
      <c r="C30" s="76" t="s">
        <v>43</v>
      </c>
      <c r="D30" s="83"/>
      <c r="E30" s="41" t="s">
        <v>24</v>
      </c>
    </row>
    <row r="31" spans="1:5" ht="18" customHeight="1">
      <c r="A31" s="76"/>
      <c r="B31" s="76" t="s">
        <v>111</v>
      </c>
      <c r="C31" s="90" t="s">
        <v>112</v>
      </c>
      <c r="D31" s="18"/>
      <c r="E31" s="41"/>
    </row>
    <row r="32" spans="1:5" ht="18" customHeight="1">
      <c r="A32" s="76"/>
      <c r="B32" s="76"/>
      <c r="C32" s="76"/>
      <c r="D32" s="39" t="s">
        <v>103</v>
      </c>
      <c r="E32" s="41" t="s">
        <v>24</v>
      </c>
    </row>
    <row r="33" spans="1:5" ht="18" customHeight="1">
      <c r="A33" s="76"/>
      <c r="B33" s="76"/>
      <c r="C33" s="90" t="s">
        <v>113</v>
      </c>
      <c r="D33" s="18" t="s">
        <v>329</v>
      </c>
      <c r="E33" s="41">
        <v>310000</v>
      </c>
    </row>
    <row r="34" spans="1:5" ht="18" customHeight="1">
      <c r="A34" s="76"/>
      <c r="B34" s="76"/>
      <c r="C34" s="76"/>
      <c r="D34" s="39" t="s">
        <v>103</v>
      </c>
      <c r="E34" s="41">
        <v>310000</v>
      </c>
    </row>
    <row r="35" spans="1:5" ht="18" customHeight="1">
      <c r="A35" s="83"/>
      <c r="B35" s="83"/>
      <c r="C35" s="76" t="s">
        <v>43</v>
      </c>
      <c r="D35" s="83"/>
      <c r="E35" s="41">
        <v>310000</v>
      </c>
    </row>
    <row r="36" spans="1:5" ht="18" customHeight="1">
      <c r="A36" s="83"/>
      <c r="B36" s="76" t="s">
        <v>10</v>
      </c>
      <c r="C36" s="83"/>
      <c r="D36" s="83"/>
      <c r="E36" s="41">
        <v>310000</v>
      </c>
    </row>
    <row r="37" spans="1:5" ht="18" customHeight="1">
      <c r="A37" s="76" t="s">
        <v>410</v>
      </c>
      <c r="B37" s="76" t="s">
        <v>386</v>
      </c>
      <c r="C37" s="75" t="s">
        <v>411</v>
      </c>
      <c r="D37" s="83"/>
      <c r="E37" s="41">
        <v>24088932</v>
      </c>
    </row>
    <row r="38" spans="1:5" ht="18" customHeight="1">
      <c r="A38" s="76"/>
      <c r="B38" s="76"/>
      <c r="C38" s="76" t="s">
        <v>43</v>
      </c>
      <c r="D38" s="83"/>
      <c r="E38" s="41">
        <v>24088932</v>
      </c>
    </row>
    <row r="39" spans="1:5" ht="18" customHeight="1">
      <c r="A39" s="76"/>
      <c r="B39" s="76" t="s">
        <v>111</v>
      </c>
      <c r="C39" s="90" t="s">
        <v>112</v>
      </c>
      <c r="D39" s="18"/>
      <c r="E39" s="41"/>
    </row>
    <row r="40" spans="1:5" ht="18" customHeight="1">
      <c r="A40" s="76"/>
      <c r="B40" s="76"/>
      <c r="C40" s="76"/>
      <c r="D40" s="39" t="s">
        <v>103</v>
      </c>
      <c r="E40" s="41" t="s">
        <v>24</v>
      </c>
    </row>
    <row r="41" spans="1:5" ht="18" customHeight="1">
      <c r="A41" s="76"/>
      <c r="B41" s="76"/>
      <c r="C41" s="90" t="s">
        <v>113</v>
      </c>
      <c r="D41" s="18"/>
      <c r="E41" s="41"/>
    </row>
    <row r="42" spans="1:5" ht="18" customHeight="1">
      <c r="A42" s="76"/>
      <c r="B42" s="76"/>
      <c r="C42" s="76"/>
      <c r="D42" s="39" t="s">
        <v>103</v>
      </c>
      <c r="E42" s="41" t="s">
        <v>24</v>
      </c>
    </row>
    <row r="43" spans="1:5" ht="18" customHeight="1">
      <c r="A43" s="83"/>
      <c r="B43" s="83"/>
      <c r="C43" s="76" t="s">
        <v>43</v>
      </c>
      <c r="D43" s="83"/>
      <c r="E43" s="41" t="s">
        <v>24</v>
      </c>
    </row>
    <row r="44" spans="1:5" ht="18" customHeight="1" thickBot="1">
      <c r="A44" s="87"/>
      <c r="B44" s="86" t="s">
        <v>10</v>
      </c>
      <c r="C44" s="87"/>
      <c r="D44" s="87"/>
      <c r="E44" s="50">
        <v>24088932</v>
      </c>
    </row>
    <row r="45" spans="1:5" ht="16.5" thickTop="1">
      <c r="A45" s="81" t="s">
        <v>389</v>
      </c>
      <c r="B45" s="92" t="s">
        <v>110</v>
      </c>
      <c r="C45" s="93"/>
      <c r="D45" s="94"/>
      <c r="E45" s="62">
        <v>12911640139</v>
      </c>
    </row>
    <row r="46" spans="1:5">
      <c r="A46" s="81"/>
      <c r="B46" s="76" t="s">
        <v>111</v>
      </c>
      <c r="C46" s="84" t="s">
        <v>334</v>
      </c>
      <c r="D46" s="85"/>
      <c r="E46" s="41">
        <v>408035582</v>
      </c>
    </row>
    <row r="47" spans="1:5">
      <c r="A47" s="81"/>
      <c r="B47" s="76"/>
      <c r="C47" s="84" t="s">
        <v>335</v>
      </c>
      <c r="D47" s="85"/>
      <c r="E47" s="41">
        <v>3945329806</v>
      </c>
    </row>
    <row r="48" spans="1:5">
      <c r="A48" s="81"/>
      <c r="B48" s="83"/>
      <c r="C48" s="77" t="s">
        <v>43</v>
      </c>
      <c r="D48" s="79"/>
      <c r="E48" s="41">
        <v>4353365388</v>
      </c>
    </row>
    <row r="49" spans="1:5">
      <c r="A49" s="91"/>
      <c r="B49" s="76" t="s">
        <v>10</v>
      </c>
      <c r="C49" s="83"/>
      <c r="D49" s="83"/>
      <c r="E49" s="41">
        <v>17265005527</v>
      </c>
    </row>
    <row r="50" spans="1:5">
      <c r="A50" s="63" t="s">
        <v>388</v>
      </c>
      <c r="B50" s="77" t="s">
        <v>110</v>
      </c>
      <c r="C50" s="78"/>
      <c r="D50" s="79"/>
      <c r="E50" s="64">
        <v>-24088932</v>
      </c>
    </row>
    <row r="51" spans="1:5">
      <c r="A51" s="80" t="s">
        <v>390</v>
      </c>
      <c r="B51" s="77" t="s">
        <v>110</v>
      </c>
      <c r="C51" s="78"/>
      <c r="D51" s="79"/>
      <c r="E51" s="41">
        <v>12887551207</v>
      </c>
    </row>
    <row r="52" spans="1:5">
      <c r="A52" s="81"/>
      <c r="B52" s="76" t="s">
        <v>111</v>
      </c>
      <c r="C52" s="84" t="s">
        <v>334</v>
      </c>
      <c r="D52" s="85"/>
      <c r="E52" s="41">
        <v>408035582</v>
      </c>
    </row>
    <row r="53" spans="1:5">
      <c r="A53" s="81"/>
      <c r="B53" s="76"/>
      <c r="C53" s="84" t="s">
        <v>335</v>
      </c>
      <c r="D53" s="85"/>
      <c r="E53" s="41">
        <v>3945329806</v>
      </c>
    </row>
    <row r="54" spans="1:5">
      <c r="A54" s="81"/>
      <c r="B54" s="83"/>
      <c r="C54" s="77" t="s">
        <v>43</v>
      </c>
      <c r="D54" s="79"/>
      <c r="E54" s="41">
        <v>4353365388</v>
      </c>
    </row>
    <row r="55" spans="1:5" ht="16.5" thickBot="1">
      <c r="A55" s="82"/>
      <c r="B55" s="86" t="s">
        <v>10</v>
      </c>
      <c r="C55" s="87"/>
      <c r="D55" s="87"/>
      <c r="E55" s="50">
        <v>17240916595</v>
      </c>
    </row>
    <row r="56" spans="1:5" ht="16.5" thickTop="1"/>
  </sheetData>
  <mergeCells count="56">
    <mergeCell ref="A37:A44"/>
    <mergeCell ref="B37:B38"/>
    <mergeCell ref="C37:D37"/>
    <mergeCell ref="C38:D38"/>
    <mergeCell ref="B39:B43"/>
    <mergeCell ref="C39:C40"/>
    <mergeCell ref="C41:C42"/>
    <mergeCell ref="C43:D43"/>
    <mergeCell ref="B44:D44"/>
    <mergeCell ref="A29:A36"/>
    <mergeCell ref="B29:B30"/>
    <mergeCell ref="C29:D29"/>
    <mergeCell ref="C30:D30"/>
    <mergeCell ref="A45:A49"/>
    <mergeCell ref="B45:D45"/>
    <mergeCell ref="B46:B48"/>
    <mergeCell ref="C46:D46"/>
    <mergeCell ref="C47:D47"/>
    <mergeCell ref="C48:D48"/>
    <mergeCell ref="B49:D49"/>
    <mergeCell ref="B31:B35"/>
    <mergeCell ref="C31:C32"/>
    <mergeCell ref="C33:C34"/>
    <mergeCell ref="C35:D35"/>
    <mergeCell ref="B36:D36"/>
    <mergeCell ref="C10:D10"/>
    <mergeCell ref="C11:D11"/>
    <mergeCell ref="C12:D12"/>
    <mergeCell ref="C24:C26"/>
    <mergeCell ref="C27:D27"/>
    <mergeCell ref="C17:D17"/>
    <mergeCell ref="C18:D18"/>
    <mergeCell ref="B28:D28"/>
    <mergeCell ref="C5:D5"/>
    <mergeCell ref="A6:A28"/>
    <mergeCell ref="B6:B20"/>
    <mergeCell ref="C6:D6"/>
    <mergeCell ref="C15:D15"/>
    <mergeCell ref="C16:D16"/>
    <mergeCell ref="C19:D19"/>
    <mergeCell ref="C20:D20"/>
    <mergeCell ref="B21:B27"/>
    <mergeCell ref="C21:C23"/>
    <mergeCell ref="C13:D13"/>
    <mergeCell ref="C14:D14"/>
    <mergeCell ref="C9:D9"/>
    <mergeCell ref="C7:D7"/>
    <mergeCell ref="C8:D8"/>
    <mergeCell ref="B50:D50"/>
    <mergeCell ref="A51:A55"/>
    <mergeCell ref="B51:D51"/>
    <mergeCell ref="B52:B54"/>
    <mergeCell ref="C52:D52"/>
    <mergeCell ref="C53:D53"/>
    <mergeCell ref="C54:D54"/>
    <mergeCell ref="B55:D55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14" customWidth="1"/>
    <col min="2" max="6" width="17.625" style="14" customWidth="1"/>
    <col min="7" max="16384" width="8.875" style="14"/>
  </cols>
  <sheetData>
    <row r="1" spans="1:6" ht="20.25" customHeight="1">
      <c r="A1" s="95" t="s">
        <v>366</v>
      </c>
      <c r="B1" s="96"/>
      <c r="C1" s="96"/>
      <c r="D1" s="96"/>
      <c r="E1" s="96"/>
      <c r="F1" s="96"/>
    </row>
    <row r="2" spans="1:6" ht="20.25" customHeight="1">
      <c r="A2" s="65" t="s">
        <v>391</v>
      </c>
      <c r="B2" s="65"/>
      <c r="C2" s="65"/>
      <c r="D2" s="65"/>
      <c r="E2" s="65"/>
      <c r="F2" s="66" t="s">
        <v>428</v>
      </c>
    </row>
    <row r="3" spans="1:6" ht="20.25" customHeight="1">
      <c r="A3" s="65" t="s">
        <v>338</v>
      </c>
      <c r="B3" s="65"/>
      <c r="C3" s="65"/>
      <c r="D3" s="65"/>
      <c r="E3" s="65"/>
      <c r="F3" s="66" t="s">
        <v>115</v>
      </c>
    </row>
    <row r="4" spans="1:6" ht="20.25" customHeight="1">
      <c r="A4" s="97" t="s">
        <v>85</v>
      </c>
      <c r="B4" s="99" t="s">
        <v>100</v>
      </c>
      <c r="C4" s="99" t="s">
        <v>367</v>
      </c>
      <c r="D4" s="99"/>
      <c r="E4" s="99"/>
      <c r="F4" s="99"/>
    </row>
    <row r="5" spans="1:6" ht="20.25" customHeight="1">
      <c r="A5" s="97"/>
      <c r="B5" s="99"/>
      <c r="C5" s="99" t="s">
        <v>111</v>
      </c>
      <c r="D5" s="99" t="s">
        <v>478</v>
      </c>
      <c r="E5" s="99" t="s">
        <v>110</v>
      </c>
      <c r="F5" s="99" t="s">
        <v>30</v>
      </c>
    </row>
    <row r="6" spans="1:6" ht="20.25" customHeight="1" thickBot="1">
      <c r="A6" s="98"/>
      <c r="B6" s="100"/>
      <c r="C6" s="100"/>
      <c r="D6" s="100"/>
      <c r="E6" s="100"/>
      <c r="F6" s="100"/>
    </row>
    <row r="7" spans="1:6" ht="20.25" customHeight="1" thickTop="1">
      <c r="A7" s="67" t="s">
        <v>211</v>
      </c>
      <c r="B7" s="68">
        <v>18810376984</v>
      </c>
      <c r="C7" s="68">
        <v>3945329806</v>
      </c>
      <c r="D7" s="68">
        <v>1145750000</v>
      </c>
      <c r="E7" s="68">
        <v>10777493269</v>
      </c>
      <c r="F7" s="68">
        <v>2941803909</v>
      </c>
    </row>
    <row r="8" spans="1:6" ht="20.25" customHeight="1">
      <c r="A8" s="67" t="s">
        <v>368</v>
      </c>
      <c r="B8" s="68">
        <v>1015941864</v>
      </c>
      <c r="C8" s="68">
        <v>408035582</v>
      </c>
      <c r="D8" s="68">
        <v>318450000</v>
      </c>
      <c r="E8" s="68">
        <v>206803930</v>
      </c>
      <c r="F8" s="68">
        <v>82652352</v>
      </c>
    </row>
    <row r="9" spans="1:6" ht="20.25" customHeight="1">
      <c r="A9" s="67" t="s">
        <v>369</v>
      </c>
      <c r="B9" s="68">
        <v>619671154</v>
      </c>
      <c r="C9" s="68" t="s">
        <v>24</v>
      </c>
      <c r="D9" s="68" t="s">
        <v>24</v>
      </c>
      <c r="E9" s="68">
        <v>391540419</v>
      </c>
      <c r="F9" s="68">
        <v>228130735</v>
      </c>
    </row>
    <row r="10" spans="1:6" ht="20.25" customHeight="1">
      <c r="A10" s="67" t="s">
        <v>30</v>
      </c>
      <c r="B10" s="68" t="s">
        <v>24</v>
      </c>
      <c r="C10" s="68" t="s">
        <v>24</v>
      </c>
      <c r="D10" s="68" t="s">
        <v>24</v>
      </c>
      <c r="E10" s="68" t="s">
        <v>24</v>
      </c>
      <c r="F10" s="68" t="s">
        <v>24</v>
      </c>
    </row>
    <row r="11" spans="1:6" ht="20.25" customHeight="1">
      <c r="A11" s="69" t="s">
        <v>10</v>
      </c>
      <c r="B11" s="68">
        <v>20445990002</v>
      </c>
      <c r="C11" s="68">
        <v>4353365388</v>
      </c>
      <c r="D11" s="68">
        <v>1464200000</v>
      </c>
      <c r="E11" s="68">
        <v>11375837618</v>
      </c>
      <c r="F11" s="68">
        <v>3252586996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11"/>
  <sheetViews>
    <sheetView workbookViewId="0"/>
  </sheetViews>
  <sheetFormatPr defaultColWidth="8.875" defaultRowHeight="15.75"/>
  <cols>
    <col min="1" max="1" width="45.625" style="13" customWidth="1"/>
    <col min="2" max="2" width="30.625" style="13" customWidth="1"/>
    <col min="3" max="16384" width="8.875" style="13"/>
  </cols>
  <sheetData>
    <row r="1" spans="1:2" ht="30">
      <c r="A1" s="1" t="s">
        <v>105</v>
      </c>
    </row>
    <row r="2" spans="1:2" ht="18.75">
      <c r="A2" s="14" t="s">
        <v>391</v>
      </c>
    </row>
    <row r="3" spans="1:2" ht="18.75">
      <c r="A3" s="14" t="s">
        <v>428</v>
      </c>
    </row>
    <row r="4" spans="1:2" ht="18.75">
      <c r="B4" s="15" t="s">
        <v>25</v>
      </c>
    </row>
    <row r="5" spans="1:2" ht="22.5" customHeight="1">
      <c r="A5" s="37" t="s">
        <v>26</v>
      </c>
      <c r="B5" s="37" t="s">
        <v>89</v>
      </c>
    </row>
    <row r="6" spans="1:2" ht="18" customHeight="1">
      <c r="A6" s="55" t="s">
        <v>371</v>
      </c>
      <c r="B6" s="41">
        <v>987671937</v>
      </c>
    </row>
    <row r="7" spans="1:2" ht="18" customHeight="1">
      <c r="A7" s="55" t="s">
        <v>106</v>
      </c>
      <c r="B7" s="41" t="s">
        <v>24</v>
      </c>
    </row>
    <row r="8" spans="1:2" ht="18" customHeight="1">
      <c r="A8" s="55"/>
      <c r="B8" s="41"/>
    </row>
    <row r="9" spans="1:2" ht="18" customHeight="1">
      <c r="A9" s="55"/>
      <c r="B9" s="41"/>
    </row>
    <row r="10" spans="1:2" ht="18" customHeight="1">
      <c r="A10" s="55"/>
      <c r="B10" s="41"/>
    </row>
    <row r="11" spans="1:2" ht="18" customHeight="1">
      <c r="A11" s="39" t="s">
        <v>10</v>
      </c>
      <c r="B11" s="19">
        <v>987671937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  <pageSetUpPr fitToPage="1"/>
  </sheetPr>
  <dimension ref="A1:E66"/>
  <sheetViews>
    <sheetView workbookViewId="0">
      <selection sqref="A1:D1"/>
    </sheetView>
  </sheetViews>
  <sheetFormatPr defaultColWidth="8.875" defaultRowHeight="11.25"/>
  <cols>
    <col min="1" max="1" width="33.875" style="28" customWidth="1"/>
    <col min="2" max="2" width="18.875" style="28" customWidth="1"/>
    <col min="3" max="3" width="8.875" style="28" hidden="1" customWidth="1"/>
    <col min="4" max="4" width="33.875" style="28" customWidth="1"/>
    <col min="5" max="7" width="18.875" style="28" customWidth="1"/>
    <col min="8" max="16384" width="8.875" style="28"/>
  </cols>
  <sheetData>
    <row r="1" spans="1:5" ht="17.100000000000001" customHeight="1">
      <c r="E1" s="10" t="s">
        <v>114</v>
      </c>
    </row>
    <row r="2" spans="1:5" ht="21">
      <c r="A2" s="101" t="s">
        <v>421</v>
      </c>
      <c r="B2" s="102"/>
      <c r="C2" s="102"/>
      <c r="D2" s="102"/>
      <c r="E2" s="102"/>
    </row>
    <row r="3" spans="1:5" ht="13.5">
      <c r="A3" s="103" t="s">
        <v>422</v>
      </c>
      <c r="B3" s="102"/>
      <c r="C3" s="102"/>
      <c r="D3" s="102"/>
      <c r="E3" s="102"/>
    </row>
    <row r="4" spans="1:5" ht="17.100000000000001" customHeight="1">
      <c r="E4" s="11" t="s">
        <v>115</v>
      </c>
    </row>
    <row r="5" spans="1:5" ht="27" customHeight="1">
      <c r="A5" s="35" t="s">
        <v>116</v>
      </c>
      <c r="B5" s="35" t="s">
        <v>100</v>
      </c>
      <c r="C5" s="35"/>
      <c r="D5" s="35" t="s">
        <v>116</v>
      </c>
      <c r="E5" s="35" t="s">
        <v>100</v>
      </c>
    </row>
    <row r="6" spans="1:5" ht="17.100000000000001" customHeight="1">
      <c r="A6" s="32" t="s">
        <v>117</v>
      </c>
      <c r="B6" s="34"/>
      <c r="C6" s="34"/>
      <c r="D6" s="32" t="s">
        <v>118</v>
      </c>
      <c r="E6" s="34"/>
    </row>
    <row r="7" spans="1:5" ht="17.100000000000001" customHeight="1">
      <c r="A7" s="32" t="s">
        <v>119</v>
      </c>
      <c r="B7" s="33">
        <v>75202408955</v>
      </c>
      <c r="C7" s="34"/>
      <c r="D7" s="32" t="s">
        <v>120</v>
      </c>
      <c r="E7" s="33">
        <v>17784884336</v>
      </c>
    </row>
    <row r="8" spans="1:5" ht="17.100000000000001" customHeight="1">
      <c r="A8" s="32" t="s">
        <v>121</v>
      </c>
      <c r="B8" s="33">
        <v>72248571892</v>
      </c>
      <c r="C8" s="34"/>
      <c r="D8" s="32" t="s">
        <v>122</v>
      </c>
      <c r="E8" s="33">
        <v>14823597791</v>
      </c>
    </row>
    <row r="9" spans="1:5" ht="17.100000000000001" customHeight="1">
      <c r="A9" s="32" t="s">
        <v>123</v>
      </c>
      <c r="B9" s="33">
        <v>35323752502</v>
      </c>
      <c r="C9" s="34"/>
      <c r="D9" s="32" t="s">
        <v>124</v>
      </c>
      <c r="E9" s="33" t="s">
        <v>24</v>
      </c>
    </row>
    <row r="10" spans="1:5" ht="17.100000000000001" customHeight="1">
      <c r="A10" s="32" t="s">
        <v>125</v>
      </c>
      <c r="B10" s="33">
        <v>17334084352</v>
      </c>
      <c r="C10" s="34"/>
      <c r="D10" s="32" t="s">
        <v>126</v>
      </c>
      <c r="E10" s="33">
        <v>2834096000</v>
      </c>
    </row>
    <row r="11" spans="1:5" ht="17.100000000000001" customHeight="1">
      <c r="A11" s="32" t="s">
        <v>127</v>
      </c>
      <c r="B11" s="33" t="s">
        <v>24</v>
      </c>
      <c r="C11" s="34"/>
      <c r="D11" s="32" t="s">
        <v>128</v>
      </c>
      <c r="E11" s="33" t="s">
        <v>24</v>
      </c>
    </row>
    <row r="12" spans="1:5" ht="17.100000000000001" customHeight="1">
      <c r="A12" s="32" t="s">
        <v>129</v>
      </c>
      <c r="B12" s="33">
        <v>43518303577</v>
      </c>
      <c r="C12" s="34"/>
      <c r="D12" s="32" t="s">
        <v>130</v>
      </c>
      <c r="E12" s="33">
        <v>127190545</v>
      </c>
    </row>
    <row r="13" spans="1:5" ht="17.100000000000001" customHeight="1">
      <c r="A13" s="32" t="s">
        <v>131</v>
      </c>
      <c r="B13" s="33">
        <v>-25796218748</v>
      </c>
      <c r="C13" s="34"/>
      <c r="D13" s="32" t="s">
        <v>132</v>
      </c>
      <c r="E13" s="33">
        <v>1993849756</v>
      </c>
    </row>
    <row r="14" spans="1:5" ht="17.100000000000001" customHeight="1">
      <c r="A14" s="32" t="s">
        <v>133</v>
      </c>
      <c r="B14" s="33">
        <v>540443977</v>
      </c>
      <c r="C14" s="34"/>
      <c r="D14" s="32" t="s">
        <v>134</v>
      </c>
      <c r="E14" s="33">
        <v>1416103093</v>
      </c>
    </row>
    <row r="15" spans="1:5" ht="17.100000000000001" customHeight="1">
      <c r="A15" s="32" t="s">
        <v>135</v>
      </c>
      <c r="B15" s="33">
        <v>-295468656</v>
      </c>
      <c r="C15" s="34"/>
      <c r="D15" s="32" t="s">
        <v>136</v>
      </c>
      <c r="E15" s="33">
        <v>81116</v>
      </c>
    </row>
    <row r="16" spans="1:5" ht="17.100000000000001" customHeight="1">
      <c r="A16" s="32" t="s">
        <v>137</v>
      </c>
      <c r="B16" s="33" t="s">
        <v>24</v>
      </c>
      <c r="C16" s="34"/>
      <c r="D16" s="32" t="s">
        <v>138</v>
      </c>
      <c r="E16" s="33" t="s">
        <v>24</v>
      </c>
    </row>
    <row r="17" spans="1:5" ht="17.100000000000001" customHeight="1">
      <c r="A17" s="32" t="s">
        <v>139</v>
      </c>
      <c r="B17" s="33" t="s">
        <v>24</v>
      </c>
      <c r="C17" s="34"/>
      <c r="D17" s="32" t="s">
        <v>140</v>
      </c>
      <c r="E17" s="33" t="s">
        <v>24</v>
      </c>
    </row>
    <row r="18" spans="1:5" ht="17.100000000000001" customHeight="1">
      <c r="A18" s="32" t="s">
        <v>141</v>
      </c>
      <c r="B18" s="33" t="s">
        <v>24</v>
      </c>
      <c r="C18" s="34"/>
      <c r="D18" s="32" t="s">
        <v>142</v>
      </c>
      <c r="E18" s="33" t="s">
        <v>24</v>
      </c>
    </row>
    <row r="19" spans="1:5" ht="17.100000000000001" customHeight="1">
      <c r="A19" s="32" t="s">
        <v>143</v>
      </c>
      <c r="B19" s="33" t="s">
        <v>24</v>
      </c>
      <c r="C19" s="34"/>
      <c r="D19" s="32" t="s">
        <v>144</v>
      </c>
      <c r="E19" s="33">
        <v>258021240</v>
      </c>
    </row>
    <row r="20" spans="1:5" ht="17.100000000000001" customHeight="1">
      <c r="A20" s="32" t="s">
        <v>145</v>
      </c>
      <c r="B20" s="33" t="s">
        <v>24</v>
      </c>
      <c r="C20" s="34"/>
      <c r="D20" s="32" t="s">
        <v>146</v>
      </c>
      <c r="E20" s="33">
        <v>239693177</v>
      </c>
    </row>
    <row r="21" spans="1:5" ht="17.100000000000001" customHeight="1">
      <c r="A21" s="32" t="s">
        <v>147</v>
      </c>
      <c r="B21" s="33" t="s">
        <v>24</v>
      </c>
      <c r="C21" s="34"/>
      <c r="D21" s="32" t="s">
        <v>130</v>
      </c>
      <c r="E21" s="33">
        <v>79951130</v>
      </c>
    </row>
    <row r="22" spans="1:5" ht="17.100000000000001" customHeight="1">
      <c r="A22" s="32" t="s">
        <v>148</v>
      </c>
      <c r="B22" s="33" t="s">
        <v>24</v>
      </c>
      <c r="C22" s="34"/>
      <c r="D22" s="29" t="s">
        <v>149</v>
      </c>
      <c r="E22" s="30">
        <v>19778734092</v>
      </c>
    </row>
    <row r="23" spans="1:5" ht="17.100000000000001" customHeight="1">
      <c r="A23" s="32" t="s">
        <v>150</v>
      </c>
      <c r="B23" s="33" t="s">
        <v>24</v>
      </c>
      <c r="C23" s="34"/>
      <c r="D23" s="32" t="s">
        <v>151</v>
      </c>
      <c r="E23" s="34"/>
    </row>
    <row r="24" spans="1:5" ht="17.100000000000001" customHeight="1">
      <c r="A24" s="32" t="s">
        <v>152</v>
      </c>
      <c r="B24" s="33">
        <v>22608000</v>
      </c>
      <c r="C24" s="34"/>
      <c r="D24" s="32" t="s">
        <v>153</v>
      </c>
      <c r="E24" s="33">
        <v>76348970258</v>
      </c>
    </row>
    <row r="25" spans="1:5" ht="17.100000000000001" customHeight="1">
      <c r="A25" s="32" t="s">
        <v>154</v>
      </c>
      <c r="B25" s="33">
        <v>36216093259</v>
      </c>
      <c r="C25" s="34"/>
      <c r="D25" s="32" t="s">
        <v>155</v>
      </c>
      <c r="E25" s="33">
        <v>-18451692541</v>
      </c>
    </row>
    <row r="26" spans="1:5" ht="17.100000000000001" customHeight="1">
      <c r="A26" s="32" t="s">
        <v>125</v>
      </c>
      <c r="B26" s="33">
        <v>4608977516</v>
      </c>
      <c r="C26" s="34"/>
      <c r="D26" s="34"/>
      <c r="E26" s="34"/>
    </row>
    <row r="27" spans="1:5" ht="17.100000000000001" customHeight="1">
      <c r="A27" s="32" t="s">
        <v>129</v>
      </c>
      <c r="B27" s="33">
        <v>695169371</v>
      </c>
      <c r="C27" s="34"/>
      <c r="D27" s="34"/>
      <c r="E27" s="34"/>
    </row>
    <row r="28" spans="1:5" ht="17.100000000000001" customHeight="1">
      <c r="A28" s="32" t="s">
        <v>131</v>
      </c>
      <c r="B28" s="33">
        <v>-367825958</v>
      </c>
      <c r="C28" s="34"/>
      <c r="D28" s="34"/>
      <c r="E28" s="34"/>
    </row>
    <row r="29" spans="1:5" ht="17.100000000000001" customHeight="1">
      <c r="A29" s="32" t="s">
        <v>133</v>
      </c>
      <c r="B29" s="33">
        <v>86859052300</v>
      </c>
      <c r="C29" s="34"/>
      <c r="D29" s="34"/>
      <c r="E29" s="34"/>
    </row>
    <row r="30" spans="1:5" ht="17.100000000000001" customHeight="1">
      <c r="A30" s="32" t="s">
        <v>135</v>
      </c>
      <c r="B30" s="33">
        <v>-55628861713</v>
      </c>
      <c r="C30" s="34"/>
      <c r="D30" s="34"/>
      <c r="E30" s="34"/>
    </row>
    <row r="31" spans="1:5" ht="17.100000000000001" customHeight="1">
      <c r="A31" s="32" t="s">
        <v>148</v>
      </c>
      <c r="B31" s="33" t="s">
        <v>24</v>
      </c>
      <c r="C31" s="34"/>
      <c r="D31" s="34"/>
      <c r="E31" s="34"/>
    </row>
    <row r="32" spans="1:5" ht="17.100000000000001" customHeight="1">
      <c r="A32" s="32" t="s">
        <v>150</v>
      </c>
      <c r="B32" s="33" t="s">
        <v>24</v>
      </c>
      <c r="C32" s="34"/>
      <c r="D32" s="34"/>
      <c r="E32" s="34"/>
    </row>
    <row r="33" spans="1:5" ht="17.100000000000001" customHeight="1">
      <c r="A33" s="32" t="s">
        <v>152</v>
      </c>
      <c r="B33" s="33">
        <v>49581743</v>
      </c>
      <c r="C33" s="34"/>
      <c r="D33" s="34"/>
      <c r="E33" s="34"/>
    </row>
    <row r="34" spans="1:5" ht="17.100000000000001" customHeight="1">
      <c r="A34" s="32" t="s">
        <v>156</v>
      </c>
      <c r="B34" s="33">
        <v>2193310838</v>
      </c>
      <c r="C34" s="34"/>
      <c r="D34" s="34"/>
      <c r="E34" s="34"/>
    </row>
    <row r="35" spans="1:5" ht="17.100000000000001" customHeight="1">
      <c r="A35" s="32" t="s">
        <v>157</v>
      </c>
      <c r="B35" s="33">
        <v>-1484584707</v>
      </c>
      <c r="C35" s="34"/>
      <c r="D35" s="34"/>
      <c r="E35" s="34"/>
    </row>
    <row r="36" spans="1:5" ht="17.100000000000001" customHeight="1">
      <c r="A36" s="32" t="s">
        <v>158</v>
      </c>
      <c r="B36" s="33">
        <v>37545096</v>
      </c>
      <c r="C36" s="34"/>
      <c r="D36" s="34"/>
      <c r="E36" s="34"/>
    </row>
    <row r="37" spans="1:5" ht="17.100000000000001" customHeight="1">
      <c r="A37" s="32" t="s">
        <v>159</v>
      </c>
      <c r="B37" s="33">
        <v>37545096</v>
      </c>
      <c r="C37" s="34"/>
      <c r="D37" s="34"/>
      <c r="E37" s="34"/>
    </row>
    <row r="38" spans="1:5" ht="17.100000000000001" customHeight="1">
      <c r="A38" s="32" t="s">
        <v>160</v>
      </c>
      <c r="B38" s="33" t="s">
        <v>24</v>
      </c>
      <c r="C38" s="34"/>
      <c r="D38" s="34"/>
      <c r="E38" s="34"/>
    </row>
    <row r="39" spans="1:5" ht="17.100000000000001" customHeight="1">
      <c r="A39" s="32" t="s">
        <v>161</v>
      </c>
      <c r="B39" s="33">
        <v>2916291967</v>
      </c>
      <c r="C39" s="34"/>
      <c r="D39" s="34"/>
      <c r="E39" s="34"/>
    </row>
    <row r="40" spans="1:5" ht="17.100000000000001" customHeight="1">
      <c r="A40" s="32" t="s">
        <v>162</v>
      </c>
      <c r="B40" s="33">
        <v>2389709000</v>
      </c>
      <c r="C40" s="34"/>
      <c r="D40" s="34"/>
      <c r="E40" s="34"/>
    </row>
    <row r="41" spans="1:5" ht="17.100000000000001" customHeight="1">
      <c r="A41" s="32" t="s">
        <v>163</v>
      </c>
      <c r="B41" s="33" t="s">
        <v>24</v>
      </c>
      <c r="C41" s="34"/>
      <c r="D41" s="34"/>
      <c r="E41" s="34"/>
    </row>
    <row r="42" spans="1:5" ht="17.100000000000001" customHeight="1">
      <c r="A42" s="32" t="s">
        <v>164</v>
      </c>
      <c r="B42" s="33">
        <v>2389709000</v>
      </c>
      <c r="C42" s="34"/>
      <c r="D42" s="34"/>
      <c r="E42" s="34"/>
    </row>
    <row r="43" spans="1:5" ht="17.100000000000001" customHeight="1">
      <c r="A43" s="32" t="s">
        <v>148</v>
      </c>
      <c r="B43" s="33" t="s">
        <v>24</v>
      </c>
      <c r="C43" s="34"/>
      <c r="D43" s="34"/>
      <c r="E43" s="34"/>
    </row>
    <row r="44" spans="1:5" ht="17.100000000000001" customHeight="1">
      <c r="A44" s="32" t="s">
        <v>165</v>
      </c>
      <c r="B44" s="33">
        <v>-1522046000</v>
      </c>
      <c r="C44" s="34"/>
      <c r="D44" s="34"/>
      <c r="E44" s="34"/>
    </row>
    <row r="45" spans="1:5" ht="17.100000000000001" customHeight="1">
      <c r="A45" s="32" t="s">
        <v>166</v>
      </c>
      <c r="B45" s="33">
        <v>444411050</v>
      </c>
      <c r="C45" s="34"/>
      <c r="D45" s="34"/>
      <c r="E45" s="34"/>
    </row>
    <row r="46" spans="1:5" ht="17.100000000000001" customHeight="1">
      <c r="A46" s="32" t="s">
        <v>167</v>
      </c>
      <c r="B46" s="33">
        <v>1386420845</v>
      </c>
      <c r="C46" s="34"/>
      <c r="D46" s="34"/>
      <c r="E46" s="34"/>
    </row>
    <row r="47" spans="1:5" ht="17.100000000000001" customHeight="1">
      <c r="A47" s="32" t="s">
        <v>168</v>
      </c>
      <c r="B47" s="33">
        <v>255581579</v>
      </c>
      <c r="C47" s="34"/>
      <c r="D47" s="34"/>
      <c r="E47" s="34"/>
    </row>
    <row r="48" spans="1:5" ht="17.100000000000001" customHeight="1">
      <c r="A48" s="32" t="s">
        <v>169</v>
      </c>
      <c r="B48" s="33" t="s">
        <v>24</v>
      </c>
      <c r="C48" s="34"/>
      <c r="D48" s="34"/>
      <c r="E48" s="34"/>
    </row>
    <row r="49" spans="1:5" ht="17.100000000000001" customHeight="1">
      <c r="A49" s="32" t="s">
        <v>148</v>
      </c>
      <c r="B49" s="33">
        <v>255581579</v>
      </c>
      <c r="C49" s="34"/>
      <c r="D49" s="34"/>
      <c r="E49" s="34"/>
    </row>
    <row r="50" spans="1:5" ht="17.100000000000001" customHeight="1">
      <c r="A50" s="32" t="s">
        <v>160</v>
      </c>
      <c r="B50" s="33" t="s">
        <v>24</v>
      </c>
      <c r="C50" s="34"/>
      <c r="D50" s="34"/>
      <c r="E50" s="34"/>
    </row>
    <row r="51" spans="1:5" ht="17.100000000000001" customHeight="1">
      <c r="A51" s="32" t="s">
        <v>170</v>
      </c>
      <c r="B51" s="33">
        <v>-37784507</v>
      </c>
      <c r="C51" s="34"/>
      <c r="D51" s="34"/>
      <c r="E51" s="34"/>
    </row>
    <row r="52" spans="1:5" ht="17.100000000000001" customHeight="1">
      <c r="A52" s="32" t="s">
        <v>171</v>
      </c>
      <c r="B52" s="33">
        <v>2473602854</v>
      </c>
      <c r="C52" s="34"/>
      <c r="D52" s="34"/>
      <c r="E52" s="34"/>
    </row>
    <row r="53" spans="1:5" ht="17.100000000000001" customHeight="1">
      <c r="A53" s="32" t="s">
        <v>172</v>
      </c>
      <c r="B53" s="33">
        <v>1227365114</v>
      </c>
      <c r="C53" s="34"/>
      <c r="D53" s="34"/>
      <c r="E53" s="34"/>
    </row>
    <row r="54" spans="1:5" ht="17.100000000000001" customHeight="1">
      <c r="A54" s="32" t="s">
        <v>173</v>
      </c>
      <c r="B54" s="33">
        <v>112907991</v>
      </c>
      <c r="C54" s="34"/>
      <c r="D54" s="34"/>
      <c r="E54" s="34"/>
    </row>
    <row r="55" spans="1:5" ht="17.100000000000001" customHeight="1">
      <c r="A55" s="32" t="s">
        <v>174</v>
      </c>
      <c r="B55" s="33">
        <v>86031323</v>
      </c>
      <c r="C55" s="34"/>
      <c r="D55" s="34"/>
      <c r="E55" s="34"/>
    </row>
    <row r="56" spans="1:5" ht="17.100000000000001" customHeight="1">
      <c r="A56" s="32" t="s">
        <v>175</v>
      </c>
      <c r="B56" s="33">
        <v>1060529980</v>
      </c>
      <c r="C56" s="34"/>
      <c r="D56" s="34"/>
      <c r="E56" s="34"/>
    </row>
    <row r="57" spans="1:5" ht="17.100000000000001" customHeight="1">
      <c r="A57" s="32" t="s">
        <v>176</v>
      </c>
      <c r="B57" s="33">
        <v>1049419530</v>
      </c>
      <c r="C57" s="34"/>
      <c r="D57" s="34"/>
      <c r="E57" s="34"/>
    </row>
    <row r="58" spans="1:5" ht="17.100000000000001" customHeight="1">
      <c r="A58" s="32" t="s">
        <v>177</v>
      </c>
      <c r="B58" s="33">
        <v>11110450</v>
      </c>
      <c r="C58" s="34"/>
      <c r="D58" s="34"/>
      <c r="E58" s="34"/>
    </row>
    <row r="59" spans="1:5" ht="17.100000000000001" customHeight="1">
      <c r="A59" s="32" t="s">
        <v>178</v>
      </c>
      <c r="B59" s="33" t="s">
        <v>24</v>
      </c>
      <c r="C59" s="34"/>
      <c r="D59" s="34"/>
      <c r="E59" s="34"/>
    </row>
    <row r="60" spans="1:5" ht="17.100000000000001" customHeight="1">
      <c r="A60" s="32" t="s">
        <v>130</v>
      </c>
      <c r="B60" s="33" t="s">
        <v>24</v>
      </c>
      <c r="C60" s="34"/>
      <c r="D60" s="34"/>
      <c r="E60" s="34"/>
    </row>
    <row r="61" spans="1:5" ht="17.100000000000001" customHeight="1">
      <c r="A61" s="32" t="s">
        <v>179</v>
      </c>
      <c r="B61" s="33">
        <v>-13231554</v>
      </c>
      <c r="C61" s="34"/>
      <c r="D61" s="29" t="s">
        <v>180</v>
      </c>
      <c r="E61" s="30">
        <v>57897277717</v>
      </c>
    </row>
    <row r="62" spans="1:5" ht="17.100000000000001" customHeight="1">
      <c r="A62" s="29" t="s">
        <v>181</v>
      </c>
      <c r="B62" s="30">
        <v>77676011809</v>
      </c>
      <c r="C62" s="31"/>
      <c r="D62" s="29" t="s">
        <v>182</v>
      </c>
      <c r="E62" s="30">
        <v>77676011809</v>
      </c>
    </row>
    <row r="63" spans="1:5" ht="17.100000000000001" customHeight="1">
      <c r="A63" s="12"/>
      <c r="B63" s="12"/>
      <c r="C63" s="12"/>
      <c r="D63" s="12"/>
      <c r="E63" s="12"/>
    </row>
    <row r="64" spans="1:5">
      <c r="A64" s="3"/>
    </row>
    <row r="65" spans="1:1">
      <c r="A65" s="3"/>
    </row>
    <row r="66" spans="1:1">
      <c r="A66" s="3"/>
    </row>
  </sheetData>
  <mergeCells count="2">
    <mergeCell ref="A2:E2"/>
    <mergeCell ref="A3:E3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79998168889431442"/>
    <pageSetUpPr fitToPage="1"/>
  </sheetPr>
  <dimension ref="A1:E45"/>
  <sheetViews>
    <sheetView workbookViewId="0">
      <selection sqref="A1:D1"/>
    </sheetView>
  </sheetViews>
  <sheetFormatPr defaultColWidth="8.875" defaultRowHeight="11.25"/>
  <cols>
    <col min="1" max="1" width="42.875" style="28" customWidth="1"/>
    <col min="2" max="3" width="8.875" style="28" hidden="1" customWidth="1"/>
    <col min="4" max="4" width="10.875" style="28" customWidth="1"/>
    <col min="5" max="5" width="15.875" style="28" customWidth="1"/>
    <col min="6" max="7" width="30.875" style="28" customWidth="1"/>
    <col min="8" max="16384" width="8.875" style="28"/>
  </cols>
  <sheetData>
    <row r="1" spans="1:5" ht="17.100000000000001" customHeight="1">
      <c r="E1" s="10" t="s">
        <v>183</v>
      </c>
    </row>
    <row r="2" spans="1:5" ht="21">
      <c r="A2" s="101" t="s">
        <v>427</v>
      </c>
      <c r="B2" s="102"/>
      <c r="C2" s="102"/>
      <c r="D2" s="102"/>
      <c r="E2" s="102"/>
    </row>
    <row r="3" spans="1:5" ht="13.5">
      <c r="A3" s="103" t="s">
        <v>424</v>
      </c>
      <c r="B3" s="102"/>
      <c r="C3" s="102"/>
      <c r="D3" s="102"/>
      <c r="E3" s="102"/>
    </row>
    <row r="4" spans="1:5" ht="13.5">
      <c r="A4" s="103" t="s">
        <v>425</v>
      </c>
      <c r="B4" s="102"/>
      <c r="C4" s="102"/>
      <c r="D4" s="102"/>
      <c r="E4" s="102"/>
    </row>
    <row r="5" spans="1:5" ht="17.100000000000001" customHeight="1">
      <c r="E5" s="11" t="s">
        <v>115</v>
      </c>
    </row>
    <row r="6" spans="1:5" ht="27" customHeight="1">
      <c r="A6" s="107" t="s">
        <v>116</v>
      </c>
      <c r="B6" s="107"/>
      <c r="C6" s="107"/>
      <c r="D6" s="107" t="s">
        <v>100</v>
      </c>
      <c r="E6" s="107"/>
    </row>
    <row r="7" spans="1:5" ht="17.100000000000001" customHeight="1">
      <c r="A7" s="104" t="s">
        <v>184</v>
      </c>
      <c r="B7" s="104"/>
      <c r="C7" s="104"/>
      <c r="D7" s="105">
        <v>19482499701</v>
      </c>
      <c r="E7" s="106"/>
    </row>
    <row r="8" spans="1:5" ht="17.100000000000001" customHeight="1">
      <c r="A8" s="104" t="s">
        <v>185</v>
      </c>
      <c r="B8" s="104"/>
      <c r="C8" s="104"/>
      <c r="D8" s="105">
        <v>9701501634</v>
      </c>
      <c r="E8" s="106"/>
    </row>
    <row r="9" spans="1:5" ht="17.100000000000001" customHeight="1">
      <c r="A9" s="104" t="s">
        <v>186</v>
      </c>
      <c r="B9" s="104"/>
      <c r="C9" s="104"/>
      <c r="D9" s="105">
        <v>3565110929</v>
      </c>
      <c r="E9" s="106"/>
    </row>
    <row r="10" spans="1:5" ht="17.100000000000001" customHeight="1">
      <c r="A10" s="104" t="s">
        <v>187</v>
      </c>
      <c r="B10" s="104"/>
      <c r="C10" s="104"/>
      <c r="D10" s="105">
        <v>2930201608</v>
      </c>
      <c r="E10" s="106"/>
    </row>
    <row r="11" spans="1:5" ht="17.100000000000001" customHeight="1">
      <c r="A11" s="104" t="s">
        <v>188</v>
      </c>
      <c r="B11" s="104"/>
      <c r="C11" s="104"/>
      <c r="D11" s="105">
        <v>258021240</v>
      </c>
      <c r="E11" s="106"/>
    </row>
    <row r="12" spans="1:5" ht="17.100000000000001" customHeight="1">
      <c r="A12" s="104" t="s">
        <v>189</v>
      </c>
      <c r="B12" s="104"/>
      <c r="C12" s="104"/>
      <c r="D12" s="105">
        <v>189203533</v>
      </c>
      <c r="E12" s="106"/>
    </row>
    <row r="13" spans="1:5" ht="17.100000000000001" customHeight="1">
      <c r="A13" s="104" t="s">
        <v>148</v>
      </c>
      <c r="B13" s="104"/>
      <c r="C13" s="104"/>
      <c r="D13" s="105">
        <v>187684548</v>
      </c>
      <c r="E13" s="106"/>
    </row>
    <row r="14" spans="1:5" ht="17.100000000000001" customHeight="1">
      <c r="A14" s="104" t="s">
        <v>190</v>
      </c>
      <c r="B14" s="104"/>
      <c r="C14" s="104"/>
      <c r="D14" s="105">
        <v>5891445454</v>
      </c>
      <c r="E14" s="106"/>
    </row>
    <row r="15" spans="1:5" ht="17.100000000000001" customHeight="1">
      <c r="A15" s="104" t="s">
        <v>191</v>
      </c>
      <c r="B15" s="104"/>
      <c r="C15" s="104"/>
      <c r="D15" s="105">
        <v>2893002607</v>
      </c>
      <c r="E15" s="106"/>
    </row>
    <row r="16" spans="1:5" ht="17.100000000000001" customHeight="1">
      <c r="A16" s="104" t="s">
        <v>192</v>
      </c>
      <c r="B16" s="104"/>
      <c r="C16" s="104"/>
      <c r="D16" s="105">
        <v>256618522</v>
      </c>
      <c r="E16" s="106"/>
    </row>
    <row r="17" spans="1:5" ht="17.100000000000001" customHeight="1">
      <c r="A17" s="104" t="s">
        <v>193</v>
      </c>
      <c r="B17" s="104"/>
      <c r="C17" s="104"/>
      <c r="D17" s="105">
        <v>2741824325</v>
      </c>
      <c r="E17" s="106"/>
    </row>
    <row r="18" spans="1:5" ht="17.100000000000001" customHeight="1">
      <c r="A18" s="104" t="s">
        <v>148</v>
      </c>
      <c r="B18" s="104"/>
      <c r="C18" s="104"/>
      <c r="D18" s="105" t="s">
        <v>24</v>
      </c>
      <c r="E18" s="106"/>
    </row>
    <row r="19" spans="1:5" ht="17.100000000000001" customHeight="1">
      <c r="A19" s="104" t="s">
        <v>194</v>
      </c>
      <c r="B19" s="104"/>
      <c r="C19" s="104"/>
      <c r="D19" s="105">
        <v>244945251</v>
      </c>
      <c r="E19" s="106"/>
    </row>
    <row r="20" spans="1:5" ht="17.100000000000001" customHeight="1">
      <c r="A20" s="104" t="s">
        <v>195</v>
      </c>
      <c r="B20" s="104"/>
      <c r="C20" s="104"/>
      <c r="D20" s="105">
        <v>56512696</v>
      </c>
      <c r="E20" s="106"/>
    </row>
    <row r="21" spans="1:5" ht="17.100000000000001" customHeight="1">
      <c r="A21" s="104" t="s">
        <v>196</v>
      </c>
      <c r="B21" s="104"/>
      <c r="C21" s="104"/>
      <c r="D21" s="105">
        <v>49720633</v>
      </c>
      <c r="E21" s="106"/>
    </row>
    <row r="22" spans="1:5" ht="17.100000000000001" customHeight="1">
      <c r="A22" s="104" t="s">
        <v>148</v>
      </c>
      <c r="B22" s="104"/>
      <c r="C22" s="104"/>
      <c r="D22" s="105">
        <v>138711922</v>
      </c>
      <c r="E22" s="106"/>
    </row>
    <row r="23" spans="1:5" ht="17.100000000000001" customHeight="1">
      <c r="A23" s="104" t="s">
        <v>197</v>
      </c>
      <c r="B23" s="104"/>
      <c r="C23" s="104"/>
      <c r="D23" s="105">
        <v>9780998067</v>
      </c>
      <c r="E23" s="106"/>
    </row>
    <row r="24" spans="1:5" ht="17.100000000000001" customHeight="1">
      <c r="A24" s="104" t="s">
        <v>198</v>
      </c>
      <c r="B24" s="104"/>
      <c r="C24" s="104"/>
      <c r="D24" s="105">
        <v>3881123925</v>
      </c>
      <c r="E24" s="106"/>
    </row>
    <row r="25" spans="1:5" ht="17.100000000000001" customHeight="1">
      <c r="A25" s="104" t="s">
        <v>199</v>
      </c>
      <c r="B25" s="104"/>
      <c r="C25" s="104"/>
      <c r="D25" s="105">
        <v>3866165989</v>
      </c>
      <c r="E25" s="106"/>
    </row>
    <row r="26" spans="1:5" ht="17.100000000000001" customHeight="1">
      <c r="A26" s="104" t="s">
        <v>200</v>
      </c>
      <c r="B26" s="104"/>
      <c r="C26" s="104"/>
      <c r="D26" s="105">
        <v>2027127053</v>
      </c>
      <c r="E26" s="106"/>
    </row>
    <row r="27" spans="1:5" ht="17.100000000000001" customHeight="1">
      <c r="A27" s="104" t="s">
        <v>160</v>
      </c>
      <c r="B27" s="104"/>
      <c r="C27" s="104"/>
      <c r="D27" s="105">
        <v>6581100</v>
      </c>
      <c r="E27" s="106"/>
    </row>
    <row r="28" spans="1:5" ht="17.100000000000001" customHeight="1">
      <c r="A28" s="104" t="s">
        <v>201</v>
      </c>
      <c r="B28" s="104"/>
      <c r="C28" s="104"/>
      <c r="D28" s="105">
        <v>784739142</v>
      </c>
      <c r="E28" s="106"/>
    </row>
    <row r="29" spans="1:5" ht="17.100000000000001" customHeight="1">
      <c r="A29" s="104" t="s">
        <v>202</v>
      </c>
      <c r="B29" s="104"/>
      <c r="C29" s="104"/>
      <c r="D29" s="105">
        <v>305062201</v>
      </c>
      <c r="E29" s="106"/>
    </row>
    <row r="30" spans="1:5" ht="17.100000000000001" customHeight="1">
      <c r="A30" s="104" t="s">
        <v>130</v>
      </c>
      <c r="B30" s="104"/>
      <c r="C30" s="104"/>
      <c r="D30" s="105">
        <v>479676941</v>
      </c>
      <c r="E30" s="106"/>
    </row>
    <row r="31" spans="1:5" ht="17.100000000000001" customHeight="1">
      <c r="A31" s="108" t="s">
        <v>203</v>
      </c>
      <c r="B31" s="108"/>
      <c r="C31" s="108"/>
      <c r="D31" s="109">
        <v>18697760559</v>
      </c>
      <c r="E31" s="110"/>
    </row>
    <row r="32" spans="1:5" ht="17.100000000000001" customHeight="1">
      <c r="A32" s="104" t="s">
        <v>204</v>
      </c>
      <c r="B32" s="104"/>
      <c r="C32" s="104"/>
      <c r="D32" s="105">
        <v>125129225</v>
      </c>
      <c r="E32" s="106"/>
    </row>
    <row r="33" spans="1:5" ht="17.100000000000001" customHeight="1">
      <c r="A33" s="104" t="s">
        <v>205</v>
      </c>
      <c r="B33" s="104"/>
      <c r="C33" s="104"/>
      <c r="D33" s="105" t="s">
        <v>24</v>
      </c>
      <c r="E33" s="106"/>
    </row>
    <row r="34" spans="1:5" ht="17.100000000000001" customHeight="1">
      <c r="A34" s="104" t="s">
        <v>206</v>
      </c>
      <c r="B34" s="104"/>
      <c r="C34" s="104"/>
      <c r="D34" s="105">
        <v>23268225</v>
      </c>
      <c r="E34" s="106"/>
    </row>
    <row r="35" spans="1:5" ht="17.100000000000001" customHeight="1">
      <c r="A35" s="104" t="s">
        <v>207</v>
      </c>
      <c r="B35" s="104"/>
      <c r="C35" s="104"/>
      <c r="D35" s="105">
        <v>101861000</v>
      </c>
      <c r="E35" s="106"/>
    </row>
    <row r="36" spans="1:5" ht="17.100000000000001" customHeight="1">
      <c r="A36" s="104" t="s">
        <v>208</v>
      </c>
      <c r="B36" s="104"/>
      <c r="C36" s="104"/>
      <c r="D36" s="105" t="s">
        <v>24</v>
      </c>
      <c r="E36" s="106"/>
    </row>
    <row r="37" spans="1:5" ht="17.100000000000001" customHeight="1">
      <c r="A37" s="104" t="s">
        <v>130</v>
      </c>
      <c r="B37" s="104"/>
      <c r="C37" s="104"/>
      <c r="D37" s="105" t="s">
        <v>24</v>
      </c>
      <c r="E37" s="106"/>
    </row>
    <row r="38" spans="1:5" ht="17.100000000000001" customHeight="1">
      <c r="A38" s="104" t="s">
        <v>209</v>
      </c>
      <c r="B38" s="104"/>
      <c r="C38" s="104"/>
      <c r="D38" s="105">
        <v>12512800</v>
      </c>
      <c r="E38" s="106"/>
    </row>
    <row r="39" spans="1:5" ht="17.100000000000001" customHeight="1">
      <c r="A39" s="104" t="s">
        <v>210</v>
      </c>
      <c r="B39" s="104"/>
      <c r="C39" s="104"/>
      <c r="D39" s="105">
        <v>12512800</v>
      </c>
      <c r="E39" s="106"/>
    </row>
    <row r="40" spans="1:5" ht="17.100000000000001" customHeight="1">
      <c r="A40" s="104" t="s">
        <v>130</v>
      </c>
      <c r="B40" s="104"/>
      <c r="C40" s="104"/>
      <c r="D40" s="105" t="s">
        <v>24</v>
      </c>
      <c r="E40" s="106"/>
    </row>
    <row r="41" spans="1:5" ht="17.100000000000001" customHeight="1">
      <c r="A41" s="108" t="s">
        <v>211</v>
      </c>
      <c r="B41" s="108"/>
      <c r="C41" s="108"/>
      <c r="D41" s="109">
        <v>18810376984</v>
      </c>
      <c r="E41" s="110"/>
    </row>
    <row r="42" spans="1:5" ht="17.100000000000001" customHeight="1">
      <c r="A42" s="12"/>
      <c r="B42" s="12"/>
      <c r="C42" s="12"/>
      <c r="D42" s="12"/>
      <c r="E42" s="12"/>
    </row>
    <row r="43" spans="1:5">
      <c r="A43" s="3"/>
    </row>
    <row r="44" spans="1:5">
      <c r="A44" s="3"/>
    </row>
    <row r="45" spans="1:5">
      <c r="A45" s="3"/>
    </row>
  </sheetData>
  <mergeCells count="75">
    <mergeCell ref="A41:C41"/>
    <mergeCell ref="D41:E41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2:E2"/>
    <mergeCell ref="A3:E3"/>
    <mergeCell ref="A4:E4"/>
    <mergeCell ref="A6:C6"/>
    <mergeCell ref="D6:E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9" tint="0.79998168889431442"/>
    <pageSetUpPr fitToPage="1"/>
  </sheetPr>
  <dimension ref="A1:E26"/>
  <sheetViews>
    <sheetView workbookViewId="0">
      <selection sqref="A1:D1"/>
    </sheetView>
  </sheetViews>
  <sheetFormatPr defaultColWidth="8.875" defaultRowHeight="11.25"/>
  <cols>
    <col min="1" max="1" width="30.875" style="28" customWidth="1"/>
    <col min="2" max="7" width="18.875" style="28" customWidth="1"/>
    <col min="8" max="16384" width="8.875" style="28"/>
  </cols>
  <sheetData>
    <row r="1" spans="1:5" ht="17.100000000000001" customHeight="1">
      <c r="E1" s="10" t="s">
        <v>212</v>
      </c>
    </row>
    <row r="2" spans="1:5" ht="21">
      <c r="A2" s="101" t="s">
        <v>426</v>
      </c>
      <c r="B2" s="102"/>
      <c r="C2" s="102"/>
      <c r="D2" s="102"/>
      <c r="E2" s="102"/>
    </row>
    <row r="3" spans="1:5" ht="13.5">
      <c r="A3" s="103" t="s">
        <v>424</v>
      </c>
      <c r="B3" s="102"/>
      <c r="C3" s="102"/>
      <c r="D3" s="102"/>
      <c r="E3" s="102"/>
    </row>
    <row r="4" spans="1:5" ht="13.5">
      <c r="A4" s="103" t="s">
        <v>425</v>
      </c>
      <c r="B4" s="102"/>
      <c r="C4" s="102"/>
      <c r="D4" s="102"/>
      <c r="E4" s="102"/>
    </row>
    <row r="5" spans="1:5" ht="17.100000000000001" customHeight="1">
      <c r="E5" s="11" t="s">
        <v>115</v>
      </c>
    </row>
    <row r="6" spans="1:5" ht="27" customHeight="1">
      <c r="A6" s="35" t="s">
        <v>116</v>
      </c>
      <c r="B6" s="35" t="s">
        <v>10</v>
      </c>
      <c r="C6" s="35" t="s">
        <v>213</v>
      </c>
      <c r="D6" s="35" t="s">
        <v>214</v>
      </c>
      <c r="E6" s="35"/>
    </row>
    <row r="7" spans="1:5" ht="17.100000000000001" customHeight="1">
      <c r="A7" s="29" t="s">
        <v>215</v>
      </c>
      <c r="B7" s="30">
        <v>59461088061</v>
      </c>
      <c r="C7" s="30">
        <v>77982918476</v>
      </c>
      <c r="D7" s="30">
        <v>-18521830415</v>
      </c>
      <c r="E7" s="31"/>
    </row>
    <row r="8" spans="1:5" ht="17.100000000000001" customHeight="1">
      <c r="A8" s="32" t="s">
        <v>216</v>
      </c>
      <c r="B8" s="33">
        <v>-18810376984</v>
      </c>
      <c r="C8" s="34"/>
      <c r="D8" s="33">
        <v>-18810376984</v>
      </c>
      <c r="E8" s="34"/>
    </row>
    <row r="9" spans="1:5" ht="17.100000000000001" customHeight="1">
      <c r="A9" s="32" t="s">
        <v>217</v>
      </c>
      <c r="B9" s="33">
        <v>17240916595</v>
      </c>
      <c r="C9" s="34"/>
      <c r="D9" s="33">
        <v>17240916595</v>
      </c>
      <c r="E9" s="34"/>
    </row>
    <row r="10" spans="1:5" ht="17.100000000000001" customHeight="1">
      <c r="A10" s="32" t="s">
        <v>218</v>
      </c>
      <c r="B10" s="33">
        <v>12887551207</v>
      </c>
      <c r="C10" s="34"/>
      <c r="D10" s="33">
        <v>12887551207</v>
      </c>
      <c r="E10" s="34"/>
    </row>
    <row r="11" spans="1:5" ht="17.100000000000001" customHeight="1">
      <c r="A11" s="32" t="s">
        <v>219</v>
      </c>
      <c r="B11" s="33">
        <v>4353365388</v>
      </c>
      <c r="C11" s="34"/>
      <c r="D11" s="33">
        <v>4353365388</v>
      </c>
      <c r="E11" s="34"/>
    </row>
    <row r="12" spans="1:5" ht="17.100000000000001" customHeight="1">
      <c r="A12" s="29" t="s">
        <v>220</v>
      </c>
      <c r="B12" s="30">
        <v>-1569460389</v>
      </c>
      <c r="C12" s="31"/>
      <c r="D12" s="30">
        <v>-1569460389</v>
      </c>
      <c r="E12" s="31"/>
    </row>
    <row r="13" spans="1:5" ht="17.100000000000001" customHeight="1">
      <c r="A13" s="32" t="s">
        <v>221</v>
      </c>
      <c r="B13" s="34"/>
      <c r="C13" s="33">
        <v>-1639598263</v>
      </c>
      <c r="D13" s="33">
        <v>1639598263</v>
      </c>
      <c r="E13" s="34"/>
    </row>
    <row r="14" spans="1:5" ht="17.100000000000001" customHeight="1">
      <c r="A14" s="32" t="s">
        <v>222</v>
      </c>
      <c r="B14" s="34"/>
      <c r="C14" s="33">
        <v>1015941864</v>
      </c>
      <c r="D14" s="33">
        <v>-1015941864</v>
      </c>
      <c r="E14" s="34"/>
    </row>
    <row r="15" spans="1:5" ht="17.100000000000001" customHeight="1">
      <c r="A15" s="32" t="s">
        <v>223</v>
      </c>
      <c r="B15" s="34"/>
      <c r="C15" s="33">
        <v>-2762122551</v>
      </c>
      <c r="D15" s="33">
        <v>2762122551</v>
      </c>
      <c r="E15" s="34"/>
    </row>
    <row r="16" spans="1:5" ht="17.100000000000001" customHeight="1">
      <c r="A16" s="32" t="s">
        <v>224</v>
      </c>
      <c r="B16" s="34"/>
      <c r="C16" s="33">
        <v>619671154</v>
      </c>
      <c r="D16" s="33">
        <v>-619671154</v>
      </c>
      <c r="E16" s="34"/>
    </row>
    <row r="17" spans="1:5" ht="17.100000000000001" customHeight="1">
      <c r="A17" s="32" t="s">
        <v>225</v>
      </c>
      <c r="B17" s="34"/>
      <c r="C17" s="33">
        <v>-513088730</v>
      </c>
      <c r="D17" s="33">
        <v>513088730</v>
      </c>
      <c r="E17" s="34"/>
    </row>
    <row r="18" spans="1:5" ht="17.100000000000001" customHeight="1">
      <c r="A18" s="32" t="s">
        <v>226</v>
      </c>
      <c r="B18" s="33" t="s">
        <v>24</v>
      </c>
      <c r="C18" s="33" t="s">
        <v>24</v>
      </c>
      <c r="D18" s="34"/>
      <c r="E18" s="34"/>
    </row>
    <row r="19" spans="1:5" ht="17.100000000000001" customHeight="1">
      <c r="A19" s="32" t="s">
        <v>227</v>
      </c>
      <c r="B19" s="33">
        <v>5650045</v>
      </c>
      <c r="C19" s="33">
        <v>5650045</v>
      </c>
      <c r="D19" s="34"/>
      <c r="E19" s="34"/>
    </row>
    <row r="20" spans="1:5" ht="17.100000000000001" customHeight="1">
      <c r="A20" s="32" t="s">
        <v>228</v>
      </c>
      <c r="B20" s="33" t="s">
        <v>24</v>
      </c>
      <c r="C20" s="33" t="s">
        <v>24</v>
      </c>
      <c r="D20" s="33" t="s">
        <v>24</v>
      </c>
      <c r="E20" s="34"/>
    </row>
    <row r="21" spans="1:5" ht="17.100000000000001" customHeight="1">
      <c r="A21" s="29" t="s">
        <v>229</v>
      </c>
      <c r="B21" s="30">
        <v>-1563810344</v>
      </c>
      <c r="C21" s="30">
        <v>-1633948218</v>
      </c>
      <c r="D21" s="30">
        <v>70137874</v>
      </c>
      <c r="E21" s="31"/>
    </row>
    <row r="22" spans="1:5" ht="17.100000000000001" customHeight="1">
      <c r="A22" s="29" t="s">
        <v>230</v>
      </c>
      <c r="B22" s="30">
        <v>57897277717</v>
      </c>
      <c r="C22" s="30">
        <v>76348970258</v>
      </c>
      <c r="D22" s="30">
        <v>-18451692541</v>
      </c>
      <c r="E22" s="31"/>
    </row>
    <row r="23" spans="1:5" ht="17.100000000000001" customHeight="1">
      <c r="A23" s="12"/>
      <c r="B23" s="12"/>
      <c r="C23" s="12"/>
      <c r="D23" s="12"/>
      <c r="E23" s="12"/>
    </row>
    <row r="24" spans="1:5">
      <c r="A24" s="3"/>
    </row>
    <row r="25" spans="1:5">
      <c r="A25" s="3"/>
    </row>
    <row r="26" spans="1:5">
      <c r="A26" s="3"/>
    </row>
  </sheetData>
  <mergeCells count="3">
    <mergeCell ref="A2:E2"/>
    <mergeCell ref="A3:E3"/>
    <mergeCell ref="A4:E4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3"/>
  <sheetViews>
    <sheetView workbookViewId="0">
      <selection sqref="A1:I1"/>
    </sheetView>
  </sheetViews>
  <sheetFormatPr defaultColWidth="8.875" defaultRowHeight="15.75"/>
  <cols>
    <col min="1" max="1" width="26.625" style="13" customWidth="1"/>
    <col min="2" max="10" width="13.625" style="13" customWidth="1"/>
    <col min="11" max="11" width="15.875" style="13" customWidth="1"/>
    <col min="12" max="16384" width="8.875" style="13"/>
  </cols>
  <sheetData>
    <row r="1" spans="1:9" ht="30">
      <c r="A1" s="70" t="s">
        <v>357</v>
      </c>
      <c r="B1" s="70"/>
      <c r="C1" s="70"/>
      <c r="D1" s="70"/>
      <c r="E1" s="70"/>
      <c r="F1" s="70"/>
      <c r="G1" s="70"/>
      <c r="H1" s="70"/>
      <c r="I1" s="70"/>
    </row>
    <row r="2" spans="1:9" ht="18.75">
      <c r="A2" s="14" t="s">
        <v>391</v>
      </c>
      <c r="B2" s="14"/>
      <c r="C2" s="14"/>
      <c r="D2" s="14"/>
      <c r="E2" s="14"/>
      <c r="F2" s="14"/>
      <c r="G2" s="14"/>
      <c r="H2" s="14"/>
      <c r="I2" s="15" t="s">
        <v>428</v>
      </c>
    </row>
    <row r="3" spans="1:9" ht="18.75">
      <c r="A3" s="14" t="s">
        <v>338</v>
      </c>
      <c r="B3" s="14"/>
      <c r="C3" s="14"/>
      <c r="D3" s="14"/>
      <c r="E3" s="14"/>
      <c r="F3" s="14"/>
      <c r="G3" s="14"/>
      <c r="H3" s="14"/>
      <c r="I3" s="14"/>
    </row>
    <row r="4" spans="1:9" ht="18.75">
      <c r="A4" s="14"/>
      <c r="B4" s="14"/>
      <c r="C4" s="14"/>
      <c r="D4" s="14"/>
      <c r="E4" s="14"/>
      <c r="F4" s="14"/>
      <c r="G4" s="14"/>
      <c r="H4" s="14"/>
      <c r="I4" s="15" t="s">
        <v>115</v>
      </c>
    </row>
    <row r="5" spans="1:9" ht="31.5">
      <c r="A5" s="16" t="s">
        <v>85</v>
      </c>
      <c r="B5" s="17" t="s">
        <v>358</v>
      </c>
      <c r="C5" s="16" t="s">
        <v>359</v>
      </c>
      <c r="D5" s="16" t="s">
        <v>360</v>
      </c>
      <c r="E5" s="16" t="s">
        <v>361</v>
      </c>
      <c r="F5" s="16" t="s">
        <v>362</v>
      </c>
      <c r="G5" s="16" t="s">
        <v>363</v>
      </c>
      <c r="H5" s="16" t="s">
        <v>364</v>
      </c>
      <c r="I5" s="16" t="s">
        <v>10</v>
      </c>
    </row>
    <row r="6" spans="1:9">
      <c r="A6" s="18" t="s">
        <v>346</v>
      </c>
      <c r="B6" s="19">
        <v>8858721232</v>
      </c>
      <c r="C6" s="19">
        <v>16078928106</v>
      </c>
      <c r="D6" s="19">
        <v>1270140539</v>
      </c>
      <c r="E6" s="19">
        <v>2175900610</v>
      </c>
      <c r="F6" s="19">
        <v>235853647</v>
      </c>
      <c r="G6" s="19">
        <v>1082145633</v>
      </c>
      <c r="H6" s="19">
        <v>5622062735</v>
      </c>
      <c r="I6" s="19">
        <v>35323752502</v>
      </c>
    </row>
    <row r="7" spans="1:9">
      <c r="A7" s="18" t="s">
        <v>347</v>
      </c>
      <c r="B7" s="19">
        <v>5186737038</v>
      </c>
      <c r="C7" s="19">
        <v>7889199246</v>
      </c>
      <c r="D7" s="19">
        <v>870283409</v>
      </c>
      <c r="E7" s="19">
        <v>972733474</v>
      </c>
      <c r="F7" s="19">
        <v>57211885</v>
      </c>
      <c r="G7" s="19">
        <v>301454874</v>
      </c>
      <c r="H7" s="19">
        <v>2056464426</v>
      </c>
      <c r="I7" s="19">
        <v>17334084352</v>
      </c>
    </row>
    <row r="8" spans="1:9">
      <c r="A8" s="18" t="s">
        <v>348</v>
      </c>
      <c r="B8" s="19" t="s">
        <v>24</v>
      </c>
      <c r="C8" s="19" t="s">
        <v>24</v>
      </c>
      <c r="D8" s="19" t="s">
        <v>24</v>
      </c>
      <c r="E8" s="19" t="s">
        <v>24</v>
      </c>
      <c r="F8" s="19" t="s">
        <v>24</v>
      </c>
      <c r="G8" s="19" t="s">
        <v>24</v>
      </c>
      <c r="H8" s="19" t="s">
        <v>24</v>
      </c>
      <c r="I8" s="19" t="s">
        <v>24</v>
      </c>
    </row>
    <row r="9" spans="1:9">
      <c r="A9" s="18" t="s">
        <v>349</v>
      </c>
      <c r="B9" s="19">
        <v>3666656191</v>
      </c>
      <c r="C9" s="19">
        <v>8150759830</v>
      </c>
      <c r="D9" s="19">
        <v>396768320</v>
      </c>
      <c r="E9" s="19">
        <v>1203167136</v>
      </c>
      <c r="F9" s="19">
        <v>178641762</v>
      </c>
      <c r="G9" s="19">
        <v>560737851</v>
      </c>
      <c r="H9" s="19">
        <v>3565353739</v>
      </c>
      <c r="I9" s="19">
        <v>17722084829</v>
      </c>
    </row>
    <row r="10" spans="1:9">
      <c r="A10" s="18" t="s">
        <v>350</v>
      </c>
      <c r="B10" s="19">
        <v>3</v>
      </c>
      <c r="C10" s="19">
        <v>21689030</v>
      </c>
      <c r="D10" s="19">
        <v>3088810</v>
      </c>
      <c r="E10" s="19" t="s">
        <v>24</v>
      </c>
      <c r="F10" s="19" t="s">
        <v>24</v>
      </c>
      <c r="G10" s="19">
        <v>219952908</v>
      </c>
      <c r="H10" s="19">
        <v>244570</v>
      </c>
      <c r="I10" s="19">
        <v>244975321</v>
      </c>
    </row>
    <row r="11" spans="1:9">
      <c r="A11" s="18" t="s">
        <v>351</v>
      </c>
      <c r="B11" s="19" t="s">
        <v>24</v>
      </c>
      <c r="C11" s="19" t="s">
        <v>24</v>
      </c>
      <c r="D11" s="19" t="s">
        <v>24</v>
      </c>
      <c r="E11" s="19" t="s">
        <v>24</v>
      </c>
      <c r="F11" s="19" t="s">
        <v>24</v>
      </c>
      <c r="G11" s="19" t="s">
        <v>24</v>
      </c>
      <c r="H11" s="19" t="s">
        <v>24</v>
      </c>
      <c r="I11" s="19" t="s">
        <v>24</v>
      </c>
    </row>
    <row r="12" spans="1:9">
      <c r="A12" s="18" t="s">
        <v>352</v>
      </c>
      <c r="B12" s="19" t="s">
        <v>24</v>
      </c>
      <c r="C12" s="19" t="s">
        <v>24</v>
      </c>
      <c r="D12" s="19" t="s">
        <v>24</v>
      </c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24</v>
      </c>
    </row>
    <row r="13" spans="1:9">
      <c r="A13" s="18" t="s">
        <v>353</v>
      </c>
      <c r="B13" s="19" t="s">
        <v>24</v>
      </c>
      <c r="C13" s="19" t="s">
        <v>24</v>
      </c>
      <c r="D13" s="19" t="s">
        <v>24</v>
      </c>
      <c r="E13" s="19" t="s">
        <v>24</v>
      </c>
      <c r="F13" s="19" t="s">
        <v>24</v>
      </c>
      <c r="G13" s="19" t="s">
        <v>24</v>
      </c>
      <c r="H13" s="19" t="s">
        <v>24</v>
      </c>
      <c r="I13" s="19" t="s">
        <v>24</v>
      </c>
    </row>
    <row r="14" spans="1:9">
      <c r="A14" s="18" t="s">
        <v>60</v>
      </c>
      <c r="B14" s="19" t="s">
        <v>24</v>
      </c>
      <c r="C14" s="19" t="s">
        <v>24</v>
      </c>
      <c r="D14" s="19" t="s">
        <v>24</v>
      </c>
      <c r="E14" s="19" t="s">
        <v>24</v>
      </c>
      <c r="F14" s="19" t="s">
        <v>24</v>
      </c>
      <c r="G14" s="19" t="s">
        <v>24</v>
      </c>
      <c r="H14" s="19" t="s">
        <v>24</v>
      </c>
      <c r="I14" s="19" t="s">
        <v>24</v>
      </c>
    </row>
    <row r="15" spans="1:9">
      <c r="A15" s="18" t="s">
        <v>354</v>
      </c>
      <c r="B15" s="19">
        <v>5328000</v>
      </c>
      <c r="C15" s="19">
        <v>17280000</v>
      </c>
      <c r="D15" s="19" t="s">
        <v>24</v>
      </c>
      <c r="E15" s="19" t="s">
        <v>24</v>
      </c>
      <c r="F15" s="19" t="s">
        <v>24</v>
      </c>
      <c r="G15" s="19" t="s">
        <v>24</v>
      </c>
      <c r="H15" s="19" t="s">
        <v>24</v>
      </c>
      <c r="I15" s="19">
        <v>22608000</v>
      </c>
    </row>
    <row r="16" spans="1:9">
      <c r="A16" s="18" t="s">
        <v>355</v>
      </c>
      <c r="B16" s="19">
        <v>35664343611</v>
      </c>
      <c r="C16" s="19" t="s">
        <v>24</v>
      </c>
      <c r="D16" s="19">
        <v>98227048</v>
      </c>
      <c r="E16" s="19">
        <v>323765066</v>
      </c>
      <c r="F16" s="19">
        <v>1744200</v>
      </c>
      <c r="G16" s="19" t="s">
        <v>24</v>
      </c>
      <c r="H16" s="19">
        <v>22704574</v>
      </c>
      <c r="I16" s="19">
        <v>36216093259</v>
      </c>
    </row>
    <row r="17" spans="1:9">
      <c r="A17" s="18" t="s">
        <v>347</v>
      </c>
      <c r="B17" s="19">
        <v>4430666842</v>
      </c>
      <c r="C17" s="19" t="s">
        <v>24</v>
      </c>
      <c r="D17" s="19">
        <v>98226994</v>
      </c>
      <c r="E17" s="19">
        <v>57241706</v>
      </c>
      <c r="F17" s="19" t="s">
        <v>24</v>
      </c>
      <c r="G17" s="19" t="s">
        <v>24</v>
      </c>
      <c r="H17" s="19">
        <v>22704574</v>
      </c>
      <c r="I17" s="19">
        <v>4608977516</v>
      </c>
    </row>
    <row r="18" spans="1:9">
      <c r="A18" s="18" t="s">
        <v>349</v>
      </c>
      <c r="B18" s="19">
        <v>60820053</v>
      </c>
      <c r="C18" s="19" t="s">
        <v>24</v>
      </c>
      <c r="D18" s="19" t="s">
        <v>24</v>
      </c>
      <c r="E18" s="19">
        <v>266523360</v>
      </c>
      <c r="F18" s="19" t="s">
        <v>24</v>
      </c>
      <c r="G18" s="19" t="s">
        <v>24</v>
      </c>
      <c r="H18" s="19" t="s">
        <v>24</v>
      </c>
      <c r="I18" s="19">
        <v>327343413</v>
      </c>
    </row>
    <row r="19" spans="1:9">
      <c r="A19" s="18" t="s">
        <v>350</v>
      </c>
      <c r="B19" s="19">
        <v>31123274973</v>
      </c>
      <c r="C19" s="19" t="s">
        <v>24</v>
      </c>
      <c r="D19" s="19">
        <v>54</v>
      </c>
      <c r="E19" s="19" t="s">
        <v>24</v>
      </c>
      <c r="F19" s="19">
        <v>1744200</v>
      </c>
      <c r="G19" s="19" t="s">
        <v>24</v>
      </c>
      <c r="H19" s="19" t="s">
        <v>24</v>
      </c>
      <c r="I19" s="19">
        <v>31230190587</v>
      </c>
    </row>
    <row r="20" spans="1:9">
      <c r="A20" s="18" t="s">
        <v>60</v>
      </c>
      <c r="B20" s="19" t="s">
        <v>24</v>
      </c>
      <c r="C20" s="19" t="s">
        <v>24</v>
      </c>
      <c r="D20" s="19" t="s">
        <v>24</v>
      </c>
      <c r="E20" s="19" t="s">
        <v>24</v>
      </c>
      <c r="F20" s="19" t="s">
        <v>24</v>
      </c>
      <c r="G20" s="19" t="s">
        <v>24</v>
      </c>
      <c r="H20" s="19" t="s">
        <v>24</v>
      </c>
      <c r="I20" s="19" t="s">
        <v>24</v>
      </c>
    </row>
    <row r="21" spans="1:9">
      <c r="A21" s="18" t="s">
        <v>354</v>
      </c>
      <c r="B21" s="19">
        <v>49581743</v>
      </c>
      <c r="C21" s="19" t="s">
        <v>24</v>
      </c>
      <c r="D21" s="19" t="s">
        <v>24</v>
      </c>
      <c r="E21" s="19" t="s">
        <v>24</v>
      </c>
      <c r="F21" s="19" t="s">
        <v>24</v>
      </c>
      <c r="G21" s="19" t="s">
        <v>24</v>
      </c>
      <c r="H21" s="19" t="s">
        <v>24</v>
      </c>
      <c r="I21" s="19">
        <v>49581743</v>
      </c>
    </row>
    <row r="22" spans="1:9">
      <c r="A22" s="18" t="s">
        <v>356</v>
      </c>
      <c r="B22" s="19">
        <v>360003</v>
      </c>
      <c r="C22" s="19">
        <v>605586550</v>
      </c>
      <c r="D22" s="19">
        <v>500006</v>
      </c>
      <c r="E22" s="19">
        <v>2427646</v>
      </c>
      <c r="F22" s="19">
        <v>944745</v>
      </c>
      <c r="G22" s="19">
        <v>21204842</v>
      </c>
      <c r="H22" s="19">
        <v>77702339</v>
      </c>
      <c r="I22" s="19">
        <v>708726131</v>
      </c>
    </row>
    <row r="23" spans="1:9">
      <c r="A23" s="18" t="s">
        <v>10</v>
      </c>
      <c r="B23" s="19">
        <v>44523424846</v>
      </c>
      <c r="C23" s="19">
        <v>16684514656</v>
      </c>
      <c r="D23" s="19">
        <v>1368867593</v>
      </c>
      <c r="E23" s="19">
        <v>2502093322</v>
      </c>
      <c r="F23" s="19">
        <v>238542592</v>
      </c>
      <c r="G23" s="19">
        <v>1103350475</v>
      </c>
      <c r="H23" s="19">
        <v>5722469648</v>
      </c>
      <c r="I23" s="19">
        <v>72248571892</v>
      </c>
    </row>
  </sheetData>
  <mergeCells count="1">
    <mergeCell ref="A1:I1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79998168889431442"/>
    <pageSetUpPr fitToPage="1"/>
  </sheetPr>
  <dimension ref="A1:E62"/>
  <sheetViews>
    <sheetView workbookViewId="0">
      <selection sqref="A1:D1"/>
    </sheetView>
  </sheetViews>
  <sheetFormatPr defaultColWidth="8.875" defaultRowHeight="11.25"/>
  <cols>
    <col min="1" max="1" width="42.875" style="28" customWidth="1"/>
    <col min="2" max="3" width="8.875" style="28" hidden="1" customWidth="1"/>
    <col min="4" max="4" width="10.875" style="28" customWidth="1"/>
    <col min="5" max="5" width="15.875" style="28" customWidth="1"/>
    <col min="6" max="7" width="30.875" style="28" customWidth="1"/>
    <col min="8" max="16384" width="8.875" style="28"/>
  </cols>
  <sheetData>
    <row r="1" spans="1:5" ht="17.100000000000001" customHeight="1">
      <c r="E1" s="10" t="s">
        <v>231</v>
      </c>
    </row>
    <row r="2" spans="1:5" ht="21">
      <c r="A2" s="101" t="s">
        <v>423</v>
      </c>
      <c r="B2" s="102"/>
      <c r="C2" s="102"/>
      <c r="D2" s="102"/>
      <c r="E2" s="102"/>
    </row>
    <row r="3" spans="1:5" ht="13.5">
      <c r="A3" s="103" t="s">
        <v>424</v>
      </c>
      <c r="B3" s="102"/>
      <c r="C3" s="102"/>
      <c r="D3" s="102"/>
      <c r="E3" s="102"/>
    </row>
    <row r="4" spans="1:5" ht="13.5">
      <c r="A4" s="103" t="s">
        <v>425</v>
      </c>
      <c r="B4" s="102"/>
      <c r="C4" s="102"/>
      <c r="D4" s="102"/>
      <c r="E4" s="102"/>
    </row>
    <row r="5" spans="1:5" ht="17.100000000000001" customHeight="1">
      <c r="E5" s="11" t="s">
        <v>115</v>
      </c>
    </row>
    <row r="6" spans="1:5" ht="27" customHeight="1">
      <c r="A6" s="107" t="s">
        <v>116</v>
      </c>
      <c r="B6" s="107"/>
      <c r="C6" s="107"/>
      <c r="D6" s="107" t="s">
        <v>100</v>
      </c>
      <c r="E6" s="107"/>
    </row>
    <row r="7" spans="1:5" ht="17.100000000000001" customHeight="1">
      <c r="A7" s="104" t="s">
        <v>232</v>
      </c>
      <c r="B7" s="104"/>
      <c r="C7" s="104"/>
      <c r="D7" s="106"/>
      <c r="E7" s="106"/>
    </row>
    <row r="8" spans="1:5" ht="17.100000000000001" customHeight="1">
      <c r="A8" s="104" t="s">
        <v>233</v>
      </c>
      <c r="B8" s="104"/>
      <c r="C8" s="104"/>
      <c r="D8" s="105">
        <v>16670367261</v>
      </c>
      <c r="E8" s="106"/>
    </row>
    <row r="9" spans="1:5" ht="17.100000000000001" customHeight="1">
      <c r="A9" s="104" t="s">
        <v>234</v>
      </c>
      <c r="B9" s="104"/>
      <c r="C9" s="104"/>
      <c r="D9" s="105">
        <v>6889369194</v>
      </c>
      <c r="E9" s="106"/>
    </row>
    <row r="10" spans="1:5" ht="17.100000000000001" customHeight="1">
      <c r="A10" s="104" t="s">
        <v>235</v>
      </c>
      <c r="B10" s="104"/>
      <c r="C10" s="104"/>
      <c r="D10" s="105">
        <v>3582011469</v>
      </c>
      <c r="E10" s="106"/>
    </row>
    <row r="11" spans="1:5" ht="17.100000000000001" customHeight="1">
      <c r="A11" s="104" t="s">
        <v>236</v>
      </c>
      <c r="B11" s="104"/>
      <c r="C11" s="104"/>
      <c r="D11" s="105">
        <v>3149621129</v>
      </c>
      <c r="E11" s="106"/>
    </row>
    <row r="12" spans="1:5" ht="17.100000000000001" customHeight="1">
      <c r="A12" s="104" t="s">
        <v>237</v>
      </c>
      <c r="B12" s="104"/>
      <c r="C12" s="104"/>
      <c r="D12" s="105">
        <v>56512696</v>
      </c>
      <c r="E12" s="106"/>
    </row>
    <row r="13" spans="1:5" ht="17.100000000000001" customHeight="1">
      <c r="A13" s="104" t="s">
        <v>238</v>
      </c>
      <c r="B13" s="104"/>
      <c r="C13" s="104"/>
      <c r="D13" s="105">
        <v>101223900</v>
      </c>
      <c r="E13" s="106"/>
    </row>
    <row r="14" spans="1:5" ht="17.100000000000001" customHeight="1">
      <c r="A14" s="104" t="s">
        <v>239</v>
      </c>
      <c r="B14" s="104"/>
      <c r="C14" s="104"/>
      <c r="D14" s="105">
        <v>9780998067</v>
      </c>
      <c r="E14" s="106"/>
    </row>
    <row r="15" spans="1:5" ht="17.100000000000001" customHeight="1">
      <c r="A15" s="104" t="s">
        <v>240</v>
      </c>
      <c r="B15" s="104"/>
      <c r="C15" s="104"/>
      <c r="D15" s="105">
        <v>3881123925</v>
      </c>
      <c r="E15" s="106"/>
    </row>
    <row r="16" spans="1:5" ht="17.100000000000001" customHeight="1">
      <c r="A16" s="104" t="s">
        <v>241</v>
      </c>
      <c r="B16" s="104"/>
      <c r="C16" s="104"/>
      <c r="D16" s="105">
        <v>3866165989</v>
      </c>
      <c r="E16" s="106"/>
    </row>
    <row r="17" spans="1:5" ht="17.100000000000001" customHeight="1">
      <c r="A17" s="104" t="s">
        <v>242</v>
      </c>
      <c r="B17" s="104"/>
      <c r="C17" s="104"/>
      <c r="D17" s="105">
        <v>2027127053</v>
      </c>
      <c r="E17" s="106"/>
    </row>
    <row r="18" spans="1:5" ht="17.100000000000001" customHeight="1">
      <c r="A18" s="104" t="s">
        <v>238</v>
      </c>
      <c r="B18" s="104"/>
      <c r="C18" s="104"/>
      <c r="D18" s="105">
        <v>6581100</v>
      </c>
      <c r="E18" s="106"/>
    </row>
    <row r="19" spans="1:5" ht="17.100000000000001" customHeight="1">
      <c r="A19" s="104" t="s">
        <v>243</v>
      </c>
      <c r="B19" s="104"/>
      <c r="C19" s="104"/>
      <c r="D19" s="105">
        <v>17608611709</v>
      </c>
      <c r="E19" s="106"/>
    </row>
    <row r="20" spans="1:5" ht="17.100000000000001" customHeight="1">
      <c r="A20" s="104" t="s">
        <v>244</v>
      </c>
      <c r="B20" s="104"/>
      <c r="C20" s="104"/>
      <c r="D20" s="105">
        <v>12878010804</v>
      </c>
      <c r="E20" s="106"/>
    </row>
    <row r="21" spans="1:5" ht="17.100000000000001" customHeight="1">
      <c r="A21" s="104" t="s">
        <v>245</v>
      </c>
      <c r="B21" s="104"/>
      <c r="C21" s="104"/>
      <c r="D21" s="105">
        <v>3945329806</v>
      </c>
      <c r="E21" s="106"/>
    </row>
    <row r="22" spans="1:5" ht="17.100000000000001" customHeight="1">
      <c r="A22" s="104" t="s">
        <v>246</v>
      </c>
      <c r="B22" s="104"/>
      <c r="C22" s="104"/>
      <c r="D22" s="105">
        <v>305228949</v>
      </c>
      <c r="E22" s="106"/>
    </row>
    <row r="23" spans="1:5" ht="17.100000000000001" customHeight="1">
      <c r="A23" s="104" t="s">
        <v>247</v>
      </c>
      <c r="B23" s="104"/>
      <c r="C23" s="104"/>
      <c r="D23" s="105">
        <v>480042150</v>
      </c>
      <c r="E23" s="106"/>
    </row>
    <row r="24" spans="1:5" ht="17.100000000000001" customHeight="1">
      <c r="A24" s="104" t="s">
        <v>248</v>
      </c>
      <c r="B24" s="104"/>
      <c r="C24" s="104"/>
      <c r="D24" s="105">
        <v>2970000</v>
      </c>
      <c r="E24" s="106"/>
    </row>
    <row r="25" spans="1:5" ht="17.100000000000001" customHeight="1">
      <c r="A25" s="104" t="s">
        <v>249</v>
      </c>
      <c r="B25" s="104"/>
      <c r="C25" s="104"/>
      <c r="D25" s="105" t="s">
        <v>24</v>
      </c>
      <c r="E25" s="106"/>
    </row>
    <row r="26" spans="1:5" ht="17.100000000000001" customHeight="1">
      <c r="A26" s="104" t="s">
        <v>250</v>
      </c>
      <c r="B26" s="104"/>
      <c r="C26" s="104"/>
      <c r="D26" s="105">
        <v>2970000</v>
      </c>
      <c r="E26" s="106"/>
    </row>
    <row r="27" spans="1:5" ht="17.100000000000001" customHeight="1">
      <c r="A27" s="104" t="s">
        <v>251</v>
      </c>
      <c r="B27" s="104"/>
      <c r="C27" s="104"/>
      <c r="D27" s="105" t="s">
        <v>24</v>
      </c>
      <c r="E27" s="106"/>
    </row>
    <row r="28" spans="1:5" ht="17.100000000000001" customHeight="1">
      <c r="A28" s="108" t="s">
        <v>252</v>
      </c>
      <c r="B28" s="108"/>
      <c r="C28" s="108"/>
      <c r="D28" s="109">
        <v>935274448</v>
      </c>
      <c r="E28" s="110"/>
    </row>
    <row r="29" spans="1:5" ht="17.100000000000001" customHeight="1">
      <c r="A29" s="104" t="s">
        <v>253</v>
      </c>
      <c r="B29" s="104"/>
      <c r="C29" s="104"/>
      <c r="D29" s="106"/>
      <c r="E29" s="106"/>
    </row>
    <row r="30" spans="1:5" ht="17.100000000000001" customHeight="1">
      <c r="A30" s="104" t="s">
        <v>254</v>
      </c>
      <c r="B30" s="104"/>
      <c r="C30" s="104"/>
      <c r="D30" s="105">
        <v>1450919834</v>
      </c>
      <c r="E30" s="106"/>
    </row>
    <row r="31" spans="1:5" ht="17.100000000000001" customHeight="1">
      <c r="A31" s="104" t="s">
        <v>336</v>
      </c>
      <c r="B31" s="104"/>
      <c r="C31" s="104"/>
      <c r="D31" s="105">
        <v>942303144</v>
      </c>
      <c r="E31" s="106"/>
    </row>
    <row r="32" spans="1:5" ht="17.100000000000001" customHeight="1">
      <c r="A32" s="104" t="s">
        <v>255</v>
      </c>
      <c r="B32" s="104"/>
      <c r="C32" s="104"/>
      <c r="D32" s="105">
        <v>196976690</v>
      </c>
      <c r="E32" s="106"/>
    </row>
    <row r="33" spans="1:5" ht="17.100000000000001" customHeight="1">
      <c r="A33" s="104" t="s">
        <v>256</v>
      </c>
      <c r="B33" s="104"/>
      <c r="C33" s="104"/>
      <c r="D33" s="105">
        <v>194640000</v>
      </c>
      <c r="E33" s="106"/>
    </row>
    <row r="34" spans="1:5" ht="17.100000000000001" customHeight="1">
      <c r="A34" s="104" t="s">
        <v>257</v>
      </c>
      <c r="B34" s="104"/>
      <c r="C34" s="104"/>
      <c r="D34" s="105">
        <v>117000000</v>
      </c>
      <c r="E34" s="106"/>
    </row>
    <row r="35" spans="1:5" ht="17.100000000000001" customHeight="1">
      <c r="A35" s="104" t="s">
        <v>250</v>
      </c>
      <c r="B35" s="104"/>
      <c r="C35" s="104"/>
      <c r="D35" s="105" t="s">
        <v>24</v>
      </c>
      <c r="E35" s="106"/>
    </row>
    <row r="36" spans="1:5" ht="17.100000000000001" customHeight="1">
      <c r="A36" s="104" t="s">
        <v>258</v>
      </c>
      <c r="B36" s="104"/>
      <c r="C36" s="104"/>
      <c r="D36" s="105">
        <v>653661849</v>
      </c>
      <c r="E36" s="106"/>
    </row>
    <row r="37" spans="1:5" ht="17.100000000000001" customHeight="1">
      <c r="A37" s="104" t="s">
        <v>245</v>
      </c>
      <c r="B37" s="104"/>
      <c r="C37" s="104"/>
      <c r="D37" s="105">
        <v>408035582</v>
      </c>
      <c r="E37" s="106"/>
    </row>
    <row r="38" spans="1:5" ht="17.100000000000001" customHeight="1">
      <c r="A38" s="104" t="s">
        <v>259</v>
      </c>
      <c r="B38" s="104"/>
      <c r="C38" s="104"/>
      <c r="D38" s="105">
        <v>28322349</v>
      </c>
      <c r="E38" s="106"/>
    </row>
    <row r="39" spans="1:5" ht="17.100000000000001" customHeight="1">
      <c r="A39" s="104" t="s">
        <v>260</v>
      </c>
      <c r="B39" s="104"/>
      <c r="C39" s="104"/>
      <c r="D39" s="105">
        <v>204791117</v>
      </c>
      <c r="E39" s="106"/>
    </row>
    <row r="40" spans="1:5" ht="17.100000000000001" customHeight="1">
      <c r="A40" s="104" t="s">
        <v>261</v>
      </c>
      <c r="B40" s="104"/>
      <c r="C40" s="104"/>
      <c r="D40" s="105">
        <v>12512801</v>
      </c>
      <c r="E40" s="106"/>
    </row>
    <row r="41" spans="1:5" ht="17.100000000000001" customHeight="1">
      <c r="A41" s="104" t="s">
        <v>247</v>
      </c>
      <c r="B41" s="104"/>
      <c r="C41" s="104"/>
      <c r="D41" s="105" t="s">
        <v>24</v>
      </c>
      <c r="E41" s="106"/>
    </row>
    <row r="42" spans="1:5" ht="17.100000000000001" customHeight="1">
      <c r="A42" s="108" t="s">
        <v>262</v>
      </c>
      <c r="B42" s="108"/>
      <c r="C42" s="108"/>
      <c r="D42" s="109">
        <v>-797257985</v>
      </c>
      <c r="E42" s="110"/>
    </row>
    <row r="43" spans="1:5" ht="17.100000000000001" customHeight="1">
      <c r="A43" s="104" t="s">
        <v>263</v>
      </c>
      <c r="B43" s="104"/>
      <c r="C43" s="104"/>
      <c r="D43" s="106"/>
      <c r="E43" s="106"/>
    </row>
    <row r="44" spans="1:5" ht="17.100000000000001" customHeight="1">
      <c r="A44" s="104" t="s">
        <v>264</v>
      </c>
      <c r="B44" s="104"/>
      <c r="C44" s="104"/>
      <c r="D44" s="105">
        <v>1542288336</v>
      </c>
      <c r="E44" s="106"/>
    </row>
    <row r="45" spans="1:5" ht="17.100000000000001" customHeight="1">
      <c r="A45" s="104" t="s">
        <v>265</v>
      </c>
      <c r="B45" s="104"/>
      <c r="C45" s="104"/>
      <c r="D45" s="105">
        <v>1437150220</v>
      </c>
      <c r="E45" s="106"/>
    </row>
    <row r="46" spans="1:5" ht="17.100000000000001" customHeight="1">
      <c r="A46" s="104" t="s">
        <v>250</v>
      </c>
      <c r="B46" s="104"/>
      <c r="C46" s="104"/>
      <c r="D46" s="105">
        <v>105138116</v>
      </c>
      <c r="E46" s="106"/>
    </row>
    <row r="47" spans="1:5" ht="17.100000000000001" customHeight="1">
      <c r="A47" s="104" t="s">
        <v>266</v>
      </c>
      <c r="B47" s="104"/>
      <c r="C47" s="104"/>
      <c r="D47" s="105">
        <v>1464200000</v>
      </c>
      <c r="E47" s="106"/>
    </row>
    <row r="48" spans="1:5" ht="17.100000000000001" customHeight="1">
      <c r="A48" s="104" t="s">
        <v>267</v>
      </c>
      <c r="B48" s="104"/>
      <c r="C48" s="104"/>
      <c r="D48" s="105">
        <v>1464200000</v>
      </c>
      <c r="E48" s="106"/>
    </row>
    <row r="49" spans="1:5" ht="17.100000000000001" customHeight="1">
      <c r="A49" s="104" t="s">
        <v>247</v>
      </c>
      <c r="B49" s="104"/>
      <c r="C49" s="104"/>
      <c r="D49" s="105" t="s">
        <v>24</v>
      </c>
      <c r="E49" s="106"/>
    </row>
    <row r="50" spans="1:5" ht="17.100000000000001" customHeight="1">
      <c r="A50" s="108" t="s">
        <v>268</v>
      </c>
      <c r="B50" s="108"/>
      <c r="C50" s="108"/>
      <c r="D50" s="109">
        <v>-78088336</v>
      </c>
      <c r="E50" s="110"/>
    </row>
    <row r="51" spans="1:5" ht="17.100000000000001" customHeight="1">
      <c r="A51" s="108" t="s">
        <v>269</v>
      </c>
      <c r="B51" s="108"/>
      <c r="C51" s="108"/>
      <c r="D51" s="109">
        <v>59928127</v>
      </c>
      <c r="E51" s="110"/>
    </row>
    <row r="52" spans="1:5" ht="17.100000000000001" customHeight="1">
      <c r="A52" s="108" t="s">
        <v>270</v>
      </c>
      <c r="B52" s="108"/>
      <c r="C52" s="108"/>
      <c r="D52" s="109">
        <v>927743810</v>
      </c>
      <c r="E52" s="110"/>
    </row>
    <row r="53" spans="1:5" ht="17.100000000000001" customHeight="1">
      <c r="A53" s="108" t="s">
        <v>271</v>
      </c>
      <c r="B53" s="108"/>
      <c r="C53" s="108"/>
      <c r="D53" s="109">
        <v>987671937</v>
      </c>
      <c r="E53" s="110"/>
    </row>
    <row r="55" spans="1:5" ht="17.100000000000001" customHeight="1">
      <c r="A55" s="108" t="s">
        <v>272</v>
      </c>
      <c r="B55" s="108"/>
      <c r="C55" s="108"/>
      <c r="D55" s="109">
        <v>246552437</v>
      </c>
      <c r="E55" s="110"/>
    </row>
    <row r="56" spans="1:5" ht="17.100000000000001" customHeight="1">
      <c r="A56" s="108" t="s">
        <v>273</v>
      </c>
      <c r="B56" s="108"/>
      <c r="C56" s="108"/>
      <c r="D56" s="109">
        <v>-6859260</v>
      </c>
      <c r="E56" s="110"/>
    </row>
    <row r="57" spans="1:5" ht="17.100000000000001" customHeight="1">
      <c r="A57" s="108" t="s">
        <v>274</v>
      </c>
      <c r="B57" s="108"/>
      <c r="C57" s="108"/>
      <c r="D57" s="109">
        <v>239693177</v>
      </c>
      <c r="E57" s="110"/>
    </row>
    <row r="58" spans="1:5" ht="17.100000000000001" customHeight="1">
      <c r="A58" s="108" t="s">
        <v>275</v>
      </c>
      <c r="B58" s="108"/>
      <c r="C58" s="108"/>
      <c r="D58" s="109">
        <v>1227365114</v>
      </c>
      <c r="E58" s="110"/>
    </row>
    <row r="59" spans="1:5" ht="17.100000000000001" customHeight="1">
      <c r="A59" s="12"/>
      <c r="B59" s="12"/>
      <c r="C59" s="12"/>
      <c r="D59" s="12"/>
      <c r="E59" s="12"/>
    </row>
    <row r="60" spans="1:5">
      <c r="A60" s="3"/>
    </row>
    <row r="61" spans="1:5">
      <c r="A61" s="3"/>
    </row>
    <row r="62" spans="1:5">
      <c r="A62" s="3"/>
    </row>
  </sheetData>
  <mergeCells count="107">
    <mergeCell ref="A57:C57"/>
    <mergeCell ref="D57:E57"/>
    <mergeCell ref="A58:C58"/>
    <mergeCell ref="D58:E58"/>
    <mergeCell ref="A53:C53"/>
    <mergeCell ref="D53:E53"/>
    <mergeCell ref="A55:C55"/>
    <mergeCell ref="D55:E55"/>
    <mergeCell ref="A56:C56"/>
    <mergeCell ref="D56:E56"/>
    <mergeCell ref="A50:C50"/>
    <mergeCell ref="D50:E50"/>
    <mergeCell ref="A51:C51"/>
    <mergeCell ref="D51:E51"/>
    <mergeCell ref="A52:C52"/>
    <mergeCell ref="D52:E52"/>
    <mergeCell ref="A47:C47"/>
    <mergeCell ref="D47:E47"/>
    <mergeCell ref="A48:C48"/>
    <mergeCell ref="D48:E48"/>
    <mergeCell ref="A49:C49"/>
    <mergeCell ref="D49:E49"/>
    <mergeCell ref="A44:C44"/>
    <mergeCell ref="D44:E44"/>
    <mergeCell ref="A45:C45"/>
    <mergeCell ref="D45:E45"/>
    <mergeCell ref="A46:C46"/>
    <mergeCell ref="D46:E46"/>
    <mergeCell ref="A41:C41"/>
    <mergeCell ref="D41:E41"/>
    <mergeCell ref="A42:C42"/>
    <mergeCell ref="D42:E42"/>
    <mergeCell ref="A43:C43"/>
    <mergeCell ref="D43:E43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6:C6"/>
    <mergeCell ref="D6:E6"/>
    <mergeCell ref="A7:C7"/>
    <mergeCell ref="D7:E7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0000"/>
  </sheetPr>
  <dimension ref="A1:I44"/>
  <sheetViews>
    <sheetView workbookViewId="0">
      <selection sqref="A1:D1"/>
    </sheetView>
  </sheetViews>
  <sheetFormatPr defaultRowHeight="18.75"/>
  <cols>
    <col min="1" max="1" width="40.125" bestFit="1" customWidth="1"/>
    <col min="2" max="2" width="21.375" bestFit="1" customWidth="1"/>
    <col min="3" max="3" width="3.375" bestFit="1" customWidth="1"/>
    <col min="4" max="4" width="40.125" bestFit="1" customWidth="1"/>
    <col min="5" max="5" width="30.25" bestFit="1" customWidth="1"/>
    <col min="6" max="7" width="17.75" style="27" customWidth="1"/>
    <col min="8" max="8" width="9" style="4"/>
    <col min="9" max="9" width="12.75" bestFit="1" customWidth="1"/>
  </cols>
  <sheetData>
    <row r="1" spans="1:8" s="4" customFormat="1" ht="30" customHeight="1">
      <c r="A1" s="128" t="s">
        <v>282</v>
      </c>
      <c r="B1" s="128"/>
      <c r="C1" s="128"/>
      <c r="D1" s="128"/>
      <c r="E1" s="9" t="s">
        <v>278</v>
      </c>
      <c r="F1" s="20" t="s">
        <v>279</v>
      </c>
      <c r="G1" s="20" t="s">
        <v>280</v>
      </c>
      <c r="H1" s="6" t="s">
        <v>281</v>
      </c>
    </row>
    <row r="2" spans="1:8">
      <c r="A2" s="111" t="s">
        <v>276</v>
      </c>
      <c r="B2" s="114" t="s">
        <v>277</v>
      </c>
      <c r="C2" s="2" t="s">
        <v>285</v>
      </c>
      <c r="D2" s="2" t="s">
        <v>289</v>
      </c>
      <c r="E2" s="2" t="s">
        <v>365</v>
      </c>
      <c r="F2" s="21">
        <f>+'1.(1)①有形固定資産の明細'!H23</f>
        <v>72248571892</v>
      </c>
      <c r="G2" s="21">
        <f>'貸借対照表(BS)'!$B$8</f>
        <v>72248571892</v>
      </c>
      <c r="H2" s="5" t="str">
        <f>IF(F2=G2,"○","×")</f>
        <v>○</v>
      </c>
    </row>
    <row r="3" spans="1:8">
      <c r="A3" s="112"/>
      <c r="B3" s="114"/>
      <c r="C3" s="2" t="s">
        <v>286</v>
      </c>
      <c r="D3" s="2" t="s">
        <v>290</v>
      </c>
      <c r="E3" s="2" t="s">
        <v>365</v>
      </c>
      <c r="F3" s="21">
        <f>+'1.(1)②有形固定資産に係る行政目的別の明細'!I23</f>
        <v>72248571892</v>
      </c>
      <c r="G3" s="21">
        <f>'貸借対照表(BS)'!$B$8</f>
        <v>72248571892</v>
      </c>
      <c r="H3" s="5" t="str">
        <f>IF(F3=G3,"○","×")</f>
        <v>○</v>
      </c>
    </row>
    <row r="4" spans="1:8">
      <c r="A4" s="112"/>
      <c r="B4" s="114"/>
      <c r="C4" s="2" t="s">
        <v>283</v>
      </c>
      <c r="D4" s="2" t="s">
        <v>291</v>
      </c>
      <c r="E4" s="2" t="s">
        <v>284</v>
      </c>
      <c r="F4" s="22">
        <f>VLOOKUP("合計",市場価格のあるもの,4,FALSE)+VLOOKUP("合計",市場価格のないもののうち連結対象団体に対するもの,2,FALSE)+VLOOKUP("合計",市場価格のないもののうち連結対象団体以外に対するもの,10,FALSE)</f>
        <v>2389709000</v>
      </c>
      <c r="G4" s="21">
        <f>IF(ISNUMBER('貸借対照表(BS)'!$B$42),'貸借対照表(BS)'!$B$42,0)</f>
        <v>2389709000</v>
      </c>
      <c r="H4" s="5" t="str">
        <f>IF(F4=G4,"○","×")</f>
        <v>○</v>
      </c>
    </row>
    <row r="5" spans="1:8">
      <c r="A5" s="112"/>
      <c r="B5" s="114"/>
      <c r="C5" s="114" t="s">
        <v>287</v>
      </c>
      <c r="D5" s="114" t="s">
        <v>32</v>
      </c>
      <c r="E5" s="2" t="s">
        <v>292</v>
      </c>
      <c r="F5" s="21">
        <f>SUMIFS('1.(1)④基金の明細'!$F$5:$F$12,'1.(1)④基金の明細'!$A$5:$A$12,"財政調整基金")</f>
        <v>1049419530</v>
      </c>
      <c r="G5" s="21">
        <f>IF(ISNUMBER('貸借対照表(BS)'!$B$57),'貸借対照表(BS)'!$B$57,0)</f>
        <v>1049419530</v>
      </c>
      <c r="H5" s="5" t="str">
        <f t="shared" ref="H5:H38" si="0">IF(F5=G5,"○","×")</f>
        <v>○</v>
      </c>
    </row>
    <row r="6" spans="1:8">
      <c r="A6" s="112"/>
      <c r="B6" s="114"/>
      <c r="C6" s="114"/>
      <c r="D6" s="114"/>
      <c r="E6" s="2" t="s">
        <v>293</v>
      </c>
      <c r="F6" s="21">
        <f>SUMIFS('1.(1)④基金の明細'!$F$5:$F$12,'1.(1)④基金の明細'!$A$5:$A$12,"減債基金")</f>
        <v>11110450</v>
      </c>
      <c r="G6" s="21">
        <f>IF(ISNUMBER('貸借対照表(BS)'!$B$48),'貸借対照表(BS)'!$B$48,0)+IF(ISNUMBER('貸借対照表(BS)'!$B$58),'貸借対照表(BS)'!$B$58,0)</f>
        <v>11110450</v>
      </c>
      <c r="H6" s="5" t="str">
        <f t="shared" si="0"/>
        <v>○</v>
      </c>
    </row>
    <row r="7" spans="1:8">
      <c r="A7" s="112"/>
      <c r="B7" s="114"/>
      <c r="C7" s="114"/>
      <c r="D7" s="114"/>
      <c r="E7" s="2" t="s">
        <v>294</v>
      </c>
      <c r="F7" s="21">
        <f>SUMIFS('1.(1)④基金の明細'!$F:$F,'1.(1)④基金の明細'!$A:$A,"合計")-SUM(F5:F6)</f>
        <v>255581579</v>
      </c>
      <c r="G7" s="21">
        <f>IF(ISNUMBER('貸借対照表(BS)'!$B$49),'貸借対照表(BS)'!$B$49,0)</f>
        <v>255581579</v>
      </c>
      <c r="H7" s="5" t="str">
        <f t="shared" si="0"/>
        <v>○</v>
      </c>
    </row>
    <row r="8" spans="1:8">
      <c r="A8" s="112"/>
      <c r="B8" s="114"/>
      <c r="C8" s="114" t="s">
        <v>288</v>
      </c>
      <c r="D8" s="114" t="s">
        <v>295</v>
      </c>
      <c r="E8" s="2" t="s">
        <v>296</v>
      </c>
      <c r="F8" s="21">
        <f>SUMIFS('1.(1)⑤貸付金の明細'!B:B,'1.(1)⑤貸付金の明細'!A:A,"合計")</f>
        <v>1386420845</v>
      </c>
      <c r="G8" s="21">
        <f>IF(ISNUMBER('貸借対照表(BS)'!$B$46),'貸借対照表(BS)'!$B$46,0)</f>
        <v>1386420845</v>
      </c>
      <c r="H8" s="5" t="str">
        <f t="shared" si="0"/>
        <v>○</v>
      </c>
    </row>
    <row r="9" spans="1:8">
      <c r="A9" s="112"/>
      <c r="B9" s="114"/>
      <c r="C9" s="114"/>
      <c r="D9" s="114"/>
      <c r="E9" s="2" t="s">
        <v>297</v>
      </c>
      <c r="F9" s="21">
        <f>SUMIFS('1.(1)⑤貸付金の明細'!D:D,'1.(1)⑤貸付金の明細'!A:A,"合計")</f>
        <v>86031323</v>
      </c>
      <c r="G9" s="21">
        <f>IF(ISNUMBER('貸借対照表(BS)'!$B$55),'貸借対照表(BS)'!$B$55,0)</f>
        <v>86031323</v>
      </c>
      <c r="H9" s="5" t="str">
        <f t="shared" si="0"/>
        <v>○</v>
      </c>
    </row>
    <row r="10" spans="1:8">
      <c r="A10" s="112"/>
      <c r="B10" s="114"/>
      <c r="C10" s="2" t="s">
        <v>298</v>
      </c>
      <c r="D10" s="2" t="s">
        <v>45</v>
      </c>
      <c r="E10" s="2" t="s">
        <v>301</v>
      </c>
      <c r="F10" s="21">
        <f>SUMIFS('1.(1)⑥長期延滞債権の明細'!B:B,'1.(1)⑥長期延滞債権の明細'!A:A,"合計")</f>
        <v>444411050</v>
      </c>
      <c r="G10" s="21">
        <f>IF(ISNUMBER('貸借対照表(BS)'!$B$45),'貸借対照表(BS)'!$B$45,0)</f>
        <v>444411050</v>
      </c>
      <c r="H10" s="5" t="str">
        <f t="shared" si="0"/>
        <v>○</v>
      </c>
    </row>
    <row r="11" spans="1:8">
      <c r="A11" s="112"/>
      <c r="B11" s="114"/>
      <c r="C11" s="2" t="s">
        <v>300</v>
      </c>
      <c r="D11" s="2" t="s">
        <v>40</v>
      </c>
      <c r="E11" s="2" t="s">
        <v>299</v>
      </c>
      <c r="F11" s="21">
        <f>SUMIFS('1.(1)⑦未収金の明細'!B:B,'1.(1)⑦未収金の明細'!A:A,"合計")</f>
        <v>112907991</v>
      </c>
      <c r="G11" s="21">
        <f>IF(ISNUMBER('貸借対照表(BS)'!$B$54),'貸借対照表(BS)'!$B$54,0)</f>
        <v>112907991</v>
      </c>
      <c r="H11" s="5" t="str">
        <f t="shared" si="0"/>
        <v>○</v>
      </c>
    </row>
    <row r="12" spans="1:8">
      <c r="A12" s="112"/>
      <c r="B12" s="114"/>
      <c r="C12" s="2" t="s">
        <v>288</v>
      </c>
      <c r="D12" s="111" t="s">
        <v>331</v>
      </c>
      <c r="E12" s="111" t="s">
        <v>91</v>
      </c>
      <c r="F12" s="124">
        <f>SUMIFS('1.(1)⑤貸付金の明細'!C:C,'1.(1)⑤貸付金の明細'!A:A,"合計")+SUMIFS('1.(1)⑥長期延滞債権の明細'!C:C,'1.(1)⑥長期延滞債権の明細'!A:A,"合計")</f>
        <v>37784507</v>
      </c>
      <c r="G12" s="124">
        <f>-IF(ISNUMBER('貸借対照表(BS)'!$B$51),'貸借対照表(BS)'!$B$51,0)</f>
        <v>37784507</v>
      </c>
      <c r="H12" s="126" t="str">
        <f t="shared" si="0"/>
        <v>○</v>
      </c>
    </row>
    <row r="13" spans="1:8">
      <c r="A13" s="112"/>
      <c r="B13" s="114"/>
      <c r="C13" s="2" t="s">
        <v>298</v>
      </c>
      <c r="D13" s="113"/>
      <c r="E13" s="113"/>
      <c r="F13" s="125"/>
      <c r="G13" s="125"/>
      <c r="H13" s="127"/>
    </row>
    <row r="14" spans="1:8">
      <c r="A14" s="112"/>
      <c r="B14" s="114"/>
      <c r="C14" s="2" t="s">
        <v>288</v>
      </c>
      <c r="D14" s="111" t="s">
        <v>332</v>
      </c>
      <c r="E14" s="111" t="s">
        <v>333</v>
      </c>
      <c r="F14" s="124">
        <f>SUMIFS('1.(1)⑤貸付金の明細'!E:E,'1.(1)⑤貸付金の明細'!A:A,"合計")+SUMIFS('1.(1)⑦未収金の明細'!C:C,'1.(1)⑦未収金の明細'!A:A,"合計")</f>
        <v>13231554</v>
      </c>
      <c r="G14" s="124">
        <f>-IF(ISNUMBER('貸借対照表(BS)'!$B$61),'貸借対照表(BS)'!$B$61,0)</f>
        <v>13231554</v>
      </c>
      <c r="H14" s="126" t="str">
        <f t="shared" ref="H14" si="1">IF(F14=G14,"○","×")</f>
        <v>○</v>
      </c>
    </row>
    <row r="15" spans="1:8">
      <c r="A15" s="112"/>
      <c r="B15" s="114"/>
      <c r="C15" s="2" t="s">
        <v>300</v>
      </c>
      <c r="D15" s="113"/>
      <c r="E15" s="113"/>
      <c r="F15" s="125"/>
      <c r="G15" s="125"/>
      <c r="H15" s="127"/>
    </row>
    <row r="16" spans="1:8">
      <c r="A16" s="112"/>
      <c r="B16" s="114" t="s">
        <v>302</v>
      </c>
      <c r="C16" s="114" t="s">
        <v>285</v>
      </c>
      <c r="D16" s="114" t="s">
        <v>479</v>
      </c>
      <c r="E16" s="2" t="s">
        <v>304</v>
      </c>
      <c r="F16" s="21">
        <f>SUMIFS('1.(2)①地方債（借入先別）の明細'!B:B,'1.(2)①地方債（借入先別）の明細'!A:A,"*合計")-F17</f>
        <v>14823597791</v>
      </c>
      <c r="G16" s="21">
        <f>IF(ISNUMBER('貸借対照表(BS)'!$E$8),'貸借対照表(BS)'!$E$8,0)</f>
        <v>14823597791</v>
      </c>
      <c r="H16" s="5" t="str">
        <f t="shared" si="0"/>
        <v>○</v>
      </c>
    </row>
    <row r="17" spans="1:8">
      <c r="A17" s="112"/>
      <c r="B17" s="114"/>
      <c r="C17" s="114"/>
      <c r="D17" s="114"/>
      <c r="E17" s="2" t="s">
        <v>303</v>
      </c>
      <c r="F17" s="21">
        <f>SUMIFS('1.(2)①地方債（借入先別）の明細'!C:C,'1.(2)①地方債（借入先別）の明細'!A:A,"*合計")</f>
        <v>1416103093</v>
      </c>
      <c r="G17" s="21">
        <f>IF(ISNUMBER('貸借対照表(BS)'!$E$14),'貸借対照表(BS)'!$E$14,0)</f>
        <v>1416103093</v>
      </c>
      <c r="H17" s="5" t="str">
        <f t="shared" si="0"/>
        <v>○</v>
      </c>
    </row>
    <row r="18" spans="1:8">
      <c r="A18" s="112"/>
      <c r="B18" s="114"/>
      <c r="C18" s="2" t="s">
        <v>286</v>
      </c>
      <c r="D18" s="2" t="s">
        <v>480</v>
      </c>
      <c r="E18" s="2" t="s">
        <v>305</v>
      </c>
      <c r="F18" s="21">
        <f>'1.(2)②地方債（利率別）の明細'!$A$6</f>
        <v>16239700884</v>
      </c>
      <c r="G18" s="21">
        <f>IF(ISNUMBER('貸借対照表(BS)'!$E$8),'貸借対照表(BS)'!$E$8,0)+IF(ISNUMBER('貸借対照表(BS)'!$E$14),'貸借対照表(BS)'!$E$14,0)</f>
        <v>16239700884</v>
      </c>
      <c r="H18" s="5" t="str">
        <f t="shared" si="0"/>
        <v>○</v>
      </c>
    </row>
    <row r="19" spans="1:8">
      <c r="A19" s="112"/>
      <c r="B19" s="114"/>
      <c r="C19" s="114" t="s">
        <v>283</v>
      </c>
      <c r="D19" s="114" t="s">
        <v>481</v>
      </c>
      <c r="E19" s="2" t="s">
        <v>304</v>
      </c>
      <c r="F19" s="21">
        <f>'1.(2)③地方債（返済期間別）の明細'!$A$6-'1.(2)③地方債（返済期間別）の明細'!$B$6</f>
        <v>14823597791</v>
      </c>
      <c r="G19" s="21">
        <f>IF(ISNUMBER('貸借対照表(BS)'!$E$8),'貸借対照表(BS)'!$E$8,0)</f>
        <v>14823597791</v>
      </c>
      <c r="H19" s="5" t="str">
        <f t="shared" si="0"/>
        <v>○</v>
      </c>
    </row>
    <row r="20" spans="1:8">
      <c r="A20" s="112"/>
      <c r="B20" s="114"/>
      <c r="C20" s="114"/>
      <c r="D20" s="114"/>
      <c r="E20" s="2" t="s">
        <v>303</v>
      </c>
      <c r="F20" s="21">
        <f>'1.(2)③地方債（返済期間別）の明細'!$B$6</f>
        <v>1416103093</v>
      </c>
      <c r="G20" s="21">
        <f>IF(ISNUMBER('貸借対照表(BS)'!$E$14),'貸借対照表(BS)'!$E$14,0)</f>
        <v>1416103093</v>
      </c>
      <c r="H20" s="5" t="str">
        <f t="shared" si="0"/>
        <v>○</v>
      </c>
    </row>
    <row r="21" spans="1:8">
      <c r="A21" s="112"/>
      <c r="B21" s="114"/>
      <c r="C21" s="2" t="s">
        <v>287</v>
      </c>
      <c r="D21" s="2" t="s">
        <v>477</v>
      </c>
      <c r="E21" s="2" t="s">
        <v>307</v>
      </c>
      <c r="F21" s="21" t="s">
        <v>307</v>
      </c>
      <c r="G21" s="21" t="s">
        <v>307</v>
      </c>
      <c r="H21" s="5" t="s">
        <v>306</v>
      </c>
    </row>
    <row r="22" spans="1:8">
      <c r="A22" s="112"/>
      <c r="B22" s="114"/>
      <c r="C22" s="114" t="s">
        <v>288</v>
      </c>
      <c r="D22" s="114" t="s">
        <v>84</v>
      </c>
      <c r="E22" s="2" t="s">
        <v>91</v>
      </c>
      <c r="F22" s="21">
        <f>SUMIFS('1.(2)⑤引当金の明細'!F:F,'1.(2)⑤引当金の明細'!A:A,E22)</f>
        <v>37784507</v>
      </c>
      <c r="G22" s="21">
        <f>-IF(ISNUMBER('貸借対照表(BS)'!$B$51),'貸借対照表(BS)'!$B$51,0)</f>
        <v>37784507</v>
      </c>
      <c r="H22" s="5" t="str">
        <f t="shared" si="0"/>
        <v>○</v>
      </c>
    </row>
    <row r="23" spans="1:8">
      <c r="A23" s="112"/>
      <c r="B23" s="114"/>
      <c r="C23" s="114"/>
      <c r="D23" s="114"/>
      <c r="E23" s="2" t="s">
        <v>92</v>
      </c>
      <c r="F23" s="21">
        <f>SUMIFS('1.(2)⑤引当金の明細'!F:F,'1.(2)⑤引当金の明細'!A:A,E23)</f>
        <v>13231554</v>
      </c>
      <c r="G23" s="21">
        <f>-IF(ISNUMBER('貸借対照表(BS)'!$B$61),'貸借対照表(BS)'!$B$61,0)</f>
        <v>13231554</v>
      </c>
      <c r="H23" s="5" t="str">
        <f t="shared" si="0"/>
        <v>○</v>
      </c>
    </row>
    <row r="24" spans="1:8">
      <c r="A24" s="112"/>
      <c r="B24" s="114"/>
      <c r="C24" s="114"/>
      <c r="D24" s="114"/>
      <c r="E24" s="2" t="s">
        <v>93</v>
      </c>
      <c r="F24" s="21">
        <f>SUMIFS('1.(2)⑤引当金の明細'!F:F,'1.(2)⑤引当金の明細'!A:A,E24)</f>
        <v>1522046000</v>
      </c>
      <c r="G24" s="21">
        <f>-IF(ISNUMBER('貸借対照表(BS)'!$B$44),'貸借対照表(BS)'!$B$44,0)</f>
        <v>1522046000</v>
      </c>
      <c r="H24" s="5" t="str">
        <f t="shared" si="0"/>
        <v>○</v>
      </c>
    </row>
    <row r="25" spans="1:8">
      <c r="A25" s="112"/>
      <c r="B25" s="114"/>
      <c r="C25" s="114"/>
      <c r="D25" s="114"/>
      <c r="E25" s="2" t="s">
        <v>94</v>
      </c>
      <c r="F25" s="21">
        <f>SUMIFS('1.(2)⑤引当金の明細'!F:F,'1.(2)⑤引当金の明細'!A:A,E25)</f>
        <v>2834096000</v>
      </c>
      <c r="G25" s="21">
        <f>IF(ISNUMBER('貸借対照表(BS)'!$E$10),'貸借対照表(BS)'!$E$10,0)</f>
        <v>2834096000</v>
      </c>
      <c r="H25" s="5" t="str">
        <f t="shared" si="0"/>
        <v>○</v>
      </c>
    </row>
    <row r="26" spans="1:8">
      <c r="A26" s="112"/>
      <c r="B26" s="114"/>
      <c r="C26" s="114"/>
      <c r="D26" s="114"/>
      <c r="E26" s="2" t="s">
        <v>95</v>
      </c>
      <c r="F26" s="21">
        <f>SUMIFS('1.(2)⑤引当金の明細'!F:F,'1.(2)⑤引当金の明細'!A:A,E26)</f>
        <v>0</v>
      </c>
      <c r="G26" s="21">
        <f>IF(ISNUMBER('貸借対照表(BS)'!$E$11),'貸借対照表(BS)'!$E$11,0)</f>
        <v>0</v>
      </c>
      <c r="H26" s="5" t="str">
        <f t="shared" si="0"/>
        <v>○</v>
      </c>
    </row>
    <row r="27" spans="1:8">
      <c r="A27" s="113"/>
      <c r="B27" s="114"/>
      <c r="C27" s="114"/>
      <c r="D27" s="114"/>
      <c r="E27" s="2" t="s">
        <v>96</v>
      </c>
      <c r="F27" s="21">
        <f>SUMIFS('1.(2)⑤引当金の明細'!F:F,'1.(2)⑤引当金の明細'!A:A,E27)</f>
        <v>258021240</v>
      </c>
      <c r="G27" s="21">
        <f>IF(ISNUMBER('貸借対照表(BS)'!$E$19),'貸借対照表(BS)'!$E$19,0)</f>
        <v>258021240</v>
      </c>
      <c r="H27" s="5" t="str">
        <f t="shared" si="0"/>
        <v>○</v>
      </c>
    </row>
    <row r="28" spans="1:8">
      <c r="A28" s="2" t="s">
        <v>308</v>
      </c>
      <c r="B28" s="114" t="s">
        <v>309</v>
      </c>
      <c r="C28" s="114"/>
      <c r="D28" s="114"/>
      <c r="E28" s="2" t="s">
        <v>310</v>
      </c>
      <c r="F28" s="21">
        <f>SUMIFS('2.(1)補助金等の明細'!D:D,'2.(1)補助金等の明細'!A:A,"合計")</f>
        <v>3881123925</v>
      </c>
      <c r="G28" s="21">
        <f>IF(ISNUMBER('行政コスト計算書(PL)'!$D$24),'行政コスト計算書(PL)'!$D$24,0)</f>
        <v>3881123925</v>
      </c>
      <c r="H28" s="5" t="str">
        <f t="shared" si="0"/>
        <v>○</v>
      </c>
    </row>
    <row r="29" spans="1:8">
      <c r="A29" s="111" t="s">
        <v>311</v>
      </c>
      <c r="B29" s="114" t="s">
        <v>312</v>
      </c>
      <c r="C29" s="114"/>
      <c r="D29" s="114"/>
      <c r="E29" s="2" t="s">
        <v>314</v>
      </c>
      <c r="F29" s="21">
        <f>+'3.(1)財源の明細'!E51</f>
        <v>12887551207</v>
      </c>
      <c r="G29" s="21">
        <f>IF(ISNUMBER('純資産変動計算書(NW)'!$B$10),'純資産変動計算書(NW)'!$B$10,0)</f>
        <v>12887551207</v>
      </c>
      <c r="H29" s="5" t="str">
        <f t="shared" si="0"/>
        <v>○</v>
      </c>
    </row>
    <row r="30" spans="1:8">
      <c r="A30" s="112"/>
      <c r="B30" s="114"/>
      <c r="C30" s="114"/>
      <c r="D30" s="114"/>
      <c r="E30" s="2" t="s">
        <v>315</v>
      </c>
      <c r="F30" s="21">
        <f>+'3.(1)財源の明細'!E54</f>
        <v>4353365388</v>
      </c>
      <c r="G30" s="21">
        <f>IF(ISNUMBER('純資産変動計算書(NW)'!$B$11),'純資産変動計算書(NW)'!$B$11,0)</f>
        <v>4353365388</v>
      </c>
      <c r="H30" s="5" t="str">
        <f t="shared" si="0"/>
        <v>○</v>
      </c>
    </row>
    <row r="31" spans="1:8">
      <c r="A31" s="112"/>
      <c r="B31" s="114"/>
      <c r="C31" s="114"/>
      <c r="D31" s="114"/>
      <c r="E31" s="2" t="s">
        <v>383</v>
      </c>
      <c r="F31" s="21">
        <f>+'3.(1)財源の明細'!E52</f>
        <v>408035582</v>
      </c>
      <c r="G31" s="21">
        <f>+IF(ISNUMBER('資金収支計算書(CF)'!D37),'資金収支計算書(CF)'!D37,0)</f>
        <v>408035582</v>
      </c>
      <c r="H31" s="5" t="str">
        <f t="shared" si="0"/>
        <v>○</v>
      </c>
    </row>
    <row r="32" spans="1:8">
      <c r="A32" s="112"/>
      <c r="B32" s="115" t="s">
        <v>313</v>
      </c>
      <c r="C32" s="116"/>
      <c r="D32" s="117"/>
      <c r="E32" s="2" t="s">
        <v>384</v>
      </c>
      <c r="F32" s="21">
        <f>SUMIFS('3.(2)財源情報の明細'!B:B,'3.(2)財源情報の明細'!A:A,E32)</f>
        <v>18810376984</v>
      </c>
      <c r="G32" s="21">
        <f>IF(ISNUMBER('純資産変動計算書(NW)'!$B$8),-'純資産変動計算書(NW)'!$B$8,0)</f>
        <v>18810376984</v>
      </c>
      <c r="H32" s="5" t="str">
        <f t="shared" si="0"/>
        <v>○</v>
      </c>
    </row>
    <row r="33" spans="1:9">
      <c r="A33" s="112"/>
      <c r="B33" s="118"/>
      <c r="C33" s="119"/>
      <c r="D33" s="120"/>
      <c r="E33" s="2" t="s">
        <v>385</v>
      </c>
      <c r="F33" s="21">
        <f>SUMIFS('3.(2)財源情報の明細'!B:B,'3.(2)財源情報の明細'!A:A,E33)</f>
        <v>1015941864</v>
      </c>
      <c r="G33" s="21">
        <f>IF(ISNUMBER('純資産変動計算書(NW)'!$C$14),'純資産変動計算書(NW)'!$C$14,0)</f>
        <v>1015941864</v>
      </c>
      <c r="H33" s="5" t="str">
        <f t="shared" si="0"/>
        <v>○</v>
      </c>
    </row>
    <row r="34" spans="1:9">
      <c r="A34" s="112"/>
      <c r="B34" s="118"/>
      <c r="C34" s="119"/>
      <c r="D34" s="120"/>
      <c r="E34" s="2" t="s">
        <v>369</v>
      </c>
      <c r="F34" s="21">
        <f>SUMIFS('3.(2)財源情報の明細'!B:B,'3.(2)財源情報の明細'!A:A,E34)</f>
        <v>619671154</v>
      </c>
      <c r="G34" s="21">
        <f>IF(ISNUMBER('純資産変動計算書(NW)'!$C$16),'純資産変動計算書(NW)'!$C$16,0)</f>
        <v>619671154</v>
      </c>
      <c r="H34" s="5" t="str">
        <f t="shared" si="0"/>
        <v>○</v>
      </c>
    </row>
    <row r="35" spans="1:9">
      <c r="A35" s="112"/>
      <c r="B35" s="118"/>
      <c r="C35" s="119"/>
      <c r="D35" s="120"/>
      <c r="E35" s="2" t="s">
        <v>315</v>
      </c>
      <c r="F35" s="21">
        <f>SUMIFS('3.(2)財源情報の明細'!C:C,'3.(2)財源情報の明細'!A:A,"合計")</f>
        <v>4353365388</v>
      </c>
      <c r="G35" s="21">
        <f>IF(ISNUMBER('純資産変動計算書(NW)'!$B$11),'純資産変動計算書(NW)'!$B$11,0)</f>
        <v>4353365388</v>
      </c>
      <c r="H35" s="5" t="str">
        <f>IF(F35+I35=G35,"○","×")</f>
        <v>○</v>
      </c>
      <c r="I35" s="23"/>
    </row>
    <row r="36" spans="1:9">
      <c r="A36" s="112"/>
      <c r="B36" s="118"/>
      <c r="C36" s="119"/>
      <c r="D36" s="120"/>
      <c r="E36" s="2" t="s">
        <v>372</v>
      </c>
      <c r="F36" s="21">
        <f>SUMIFS('3.(2)財源情報の明細'!D:D,'3.(2)財源情報の明細'!A:A,"合計")</f>
        <v>1464200000</v>
      </c>
      <c r="G36" s="21">
        <f>IF(ISNUMBER('資金収支計算書(CF)'!$D$48),'資金収支計算書(CF)'!$D$48,0)</f>
        <v>1464200000</v>
      </c>
      <c r="H36" s="5" t="str">
        <f>IF(F36+I36=G36,"○","×")</f>
        <v>○</v>
      </c>
      <c r="I36" s="23"/>
    </row>
    <row r="37" spans="1:9">
      <c r="A37" s="113"/>
      <c r="B37" s="121"/>
      <c r="C37" s="122"/>
      <c r="D37" s="123"/>
      <c r="E37" s="2" t="s">
        <v>381</v>
      </c>
      <c r="F37" s="21">
        <f>SUMIFS('3.(2)財源情報の明細'!E:E,'3.(2)財源情報の明細'!A:A,"合計")</f>
        <v>11375837618</v>
      </c>
      <c r="G37" s="21">
        <f>IF(ISNUMBER('純資産変動計算書(NW)'!$B$10),'純資産変動計算書(NW)'!$B$10-'資金収支計算書(CF)'!$D$44,0)</f>
        <v>11345262871</v>
      </c>
      <c r="H37" s="5" t="str">
        <f>IF(F37-I35-I36-I37=G37,"○","×")</f>
        <v>○</v>
      </c>
      <c r="I37" s="23">
        <f>17761000+2226460+10587287</f>
        <v>30574747</v>
      </c>
    </row>
    <row r="38" spans="1:9">
      <c r="A38" s="2" t="s">
        <v>316</v>
      </c>
      <c r="B38" s="114" t="s">
        <v>317</v>
      </c>
      <c r="C38" s="114"/>
      <c r="D38" s="114"/>
      <c r="E38" s="2" t="s">
        <v>271</v>
      </c>
      <c r="F38" s="21">
        <f>SUMIFS('4.(1)資金の明細'!B:B,'4.(1)資金の明細'!A:A,"合計")</f>
        <v>987671937</v>
      </c>
      <c r="G38" s="21">
        <f>IF(ISNUMBER('資金収支計算書(CF)'!$D$53),'資金収支計算書(CF)'!$D$53,0)</f>
        <v>987671937</v>
      </c>
      <c r="H38" s="5" t="str">
        <f t="shared" si="0"/>
        <v>○</v>
      </c>
    </row>
    <row r="40" spans="1:9">
      <c r="F40" s="24" t="s">
        <v>374</v>
      </c>
      <c r="G40" s="24" t="s">
        <v>375</v>
      </c>
    </row>
    <row r="41" spans="1:9">
      <c r="D41" s="114" t="s">
        <v>373</v>
      </c>
      <c r="E41" s="2" t="s">
        <v>376</v>
      </c>
      <c r="F41" s="25">
        <f>+'貸借対照表(BS)'!E24</f>
        <v>76348970258</v>
      </c>
      <c r="G41" s="25">
        <f>+'純資産変動計算書(NW)'!C22</f>
        <v>76348970258</v>
      </c>
      <c r="H41" s="5" t="str">
        <f t="shared" ref="H41:H44" si="2">IF(F41=G41,"○","×")</f>
        <v>○</v>
      </c>
    </row>
    <row r="42" spans="1:9">
      <c r="D42" s="114"/>
      <c r="E42" s="26" t="s">
        <v>377</v>
      </c>
      <c r="F42" s="25">
        <f>+'貸借対照表(BS)'!E25</f>
        <v>-18451692541</v>
      </c>
      <c r="G42" s="25">
        <f>+'純資産変動計算書(NW)'!D22</f>
        <v>-18451692541</v>
      </c>
      <c r="H42" s="8" t="str">
        <f t="shared" si="2"/>
        <v>○</v>
      </c>
    </row>
    <row r="43" spans="1:9">
      <c r="F43" s="24" t="s">
        <v>374</v>
      </c>
      <c r="G43" s="24" t="s">
        <v>380</v>
      </c>
    </row>
    <row r="44" spans="1:9">
      <c r="D44" s="7" t="s">
        <v>378</v>
      </c>
      <c r="E44" s="7" t="s">
        <v>379</v>
      </c>
      <c r="F44" s="25">
        <f>+'貸借対照表(BS)'!B53</f>
        <v>1227365114</v>
      </c>
      <c r="G44" s="25">
        <f>+'資金収支計算書(CF)'!D58</f>
        <v>1227365114</v>
      </c>
      <c r="H44" s="5" t="str">
        <f t="shared" si="2"/>
        <v>○</v>
      </c>
    </row>
  </sheetData>
  <mergeCells count="30">
    <mergeCell ref="B28:D28"/>
    <mergeCell ref="A1:D1"/>
    <mergeCell ref="C19:C20"/>
    <mergeCell ref="D19:D20"/>
    <mergeCell ref="C22:C27"/>
    <mergeCell ref="D22:D27"/>
    <mergeCell ref="C5:C7"/>
    <mergeCell ref="D5:D7"/>
    <mergeCell ref="C8:C9"/>
    <mergeCell ref="D8:D9"/>
    <mergeCell ref="C16:C17"/>
    <mergeCell ref="D12:D13"/>
    <mergeCell ref="D16:D17"/>
    <mergeCell ref="A2:A27"/>
    <mergeCell ref="B2:B15"/>
    <mergeCell ref="B16:B27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A29:A37"/>
    <mergeCell ref="B29:D31"/>
    <mergeCell ref="B32:D37"/>
    <mergeCell ref="B38:D38"/>
    <mergeCell ref="D41:D42"/>
  </mergeCells>
  <phoneticPr fontId="4"/>
  <conditionalFormatting sqref="H33">
    <cfRule type="expression" dxfId="6" priority="4">
      <formula>H33="×"</formula>
    </cfRule>
  </conditionalFormatting>
  <conditionalFormatting sqref="H30">
    <cfRule type="expression" dxfId="5" priority="3">
      <formula>H30="×"</formula>
    </cfRule>
  </conditionalFormatting>
  <conditionalFormatting sqref="H10">
    <cfRule type="expression" dxfId="4" priority="2">
      <formula>H10="×"</formula>
    </cfRule>
  </conditionalFormatting>
  <conditionalFormatting sqref="H35">
    <cfRule type="expression" dxfId="3" priority="6">
      <formula>H35="×"</formula>
    </cfRule>
  </conditionalFormatting>
  <conditionalFormatting sqref="H34 H11:H29">
    <cfRule type="expression" dxfId="2" priority="5">
      <formula>H11="×"</formula>
    </cfRule>
  </conditionalFormatting>
  <conditionalFormatting sqref="H36">
    <cfRule type="expression" dxfId="1" priority="1">
      <formula>H36="×"</formula>
    </cfRule>
  </conditionalFormatting>
  <conditionalFormatting sqref="H2:H9 H37:H44 H31:H32">
    <cfRule type="expression" dxfId="0" priority="7">
      <formula>H2="×"</formula>
    </cfRule>
  </conditionalFormatting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2"/>
  <sheetViews>
    <sheetView workbookViewId="0"/>
  </sheetViews>
  <sheetFormatPr defaultColWidth="8.875" defaultRowHeight="15.75"/>
  <cols>
    <col min="1" max="1" width="54.875" style="13" bestFit="1" customWidth="1"/>
    <col min="2" max="11" width="15.375" style="13" customWidth="1"/>
    <col min="12" max="16384" width="8.875" style="13"/>
  </cols>
  <sheetData>
    <row r="1" spans="1:10" ht="30">
      <c r="A1" s="1" t="s">
        <v>0</v>
      </c>
    </row>
    <row r="2" spans="1:10" ht="18.75">
      <c r="A2" s="14" t="s">
        <v>391</v>
      </c>
    </row>
    <row r="3" spans="1:10" ht="18.75">
      <c r="A3" s="14" t="s">
        <v>428</v>
      </c>
    </row>
    <row r="5" spans="1:10" ht="18.75">
      <c r="A5" s="36" t="s">
        <v>1</v>
      </c>
      <c r="H5" s="15" t="s">
        <v>25</v>
      </c>
    </row>
    <row r="6" spans="1:10" ht="47.25">
      <c r="A6" s="37" t="s">
        <v>2</v>
      </c>
      <c r="B6" s="38" t="s">
        <v>3</v>
      </c>
      <c r="C6" s="38" t="s">
        <v>4</v>
      </c>
      <c r="D6" s="38" t="s">
        <v>5</v>
      </c>
      <c r="E6" s="38" t="s">
        <v>6</v>
      </c>
      <c r="F6" s="38" t="s">
        <v>7</v>
      </c>
      <c r="G6" s="38" t="s">
        <v>8</v>
      </c>
      <c r="H6" s="38" t="s">
        <v>9</v>
      </c>
    </row>
    <row r="7" spans="1:10" ht="18" customHeight="1">
      <c r="A7" s="18"/>
      <c r="B7" s="19"/>
      <c r="C7" s="19"/>
      <c r="D7" s="19"/>
      <c r="E7" s="19"/>
      <c r="F7" s="19"/>
      <c r="G7" s="19"/>
      <c r="H7" s="19"/>
    </row>
    <row r="8" spans="1:10" ht="18" customHeight="1">
      <c r="A8" s="18"/>
      <c r="B8" s="19"/>
      <c r="C8" s="19"/>
      <c r="D8" s="19"/>
      <c r="E8" s="19"/>
      <c r="F8" s="19"/>
      <c r="G8" s="19"/>
      <c r="H8" s="19"/>
    </row>
    <row r="9" spans="1:10" ht="18" customHeight="1">
      <c r="A9" s="39" t="s">
        <v>10</v>
      </c>
      <c r="B9" s="19"/>
      <c r="C9" s="19"/>
      <c r="D9" s="19"/>
      <c r="E9" s="19"/>
      <c r="F9" s="19"/>
      <c r="G9" s="19"/>
      <c r="H9" s="19"/>
    </row>
    <row r="11" spans="1:10" ht="18.75">
      <c r="A11" s="36" t="s">
        <v>382</v>
      </c>
      <c r="J11" s="15" t="s">
        <v>25</v>
      </c>
    </row>
    <row r="12" spans="1:10" ht="47.25">
      <c r="A12" s="37" t="s">
        <v>11</v>
      </c>
      <c r="B12" s="38" t="s">
        <v>12</v>
      </c>
      <c r="C12" s="38" t="s">
        <v>13</v>
      </c>
      <c r="D12" s="38" t="s">
        <v>14</v>
      </c>
      <c r="E12" s="38" t="s">
        <v>15</v>
      </c>
      <c r="F12" s="38" t="s">
        <v>16</v>
      </c>
      <c r="G12" s="38" t="s">
        <v>17</v>
      </c>
      <c r="H12" s="38" t="s">
        <v>18</v>
      </c>
      <c r="I12" s="38" t="s">
        <v>19</v>
      </c>
      <c r="J12" s="38" t="s">
        <v>9</v>
      </c>
    </row>
    <row r="13" spans="1:10" ht="18" customHeight="1">
      <c r="A13" s="18" t="s">
        <v>429</v>
      </c>
      <c r="B13" s="19">
        <v>100000000</v>
      </c>
      <c r="C13" s="19">
        <v>1260291557</v>
      </c>
      <c r="D13" s="19">
        <v>473519871</v>
      </c>
      <c r="E13" s="19">
        <v>786771686</v>
      </c>
      <c r="F13" s="19">
        <v>300000000</v>
      </c>
      <c r="G13" s="40">
        <v>0.33333333333333331</v>
      </c>
      <c r="H13" s="41">
        <v>262257229</v>
      </c>
      <c r="I13" s="41" t="s">
        <v>24</v>
      </c>
      <c r="J13" s="41">
        <v>100000000</v>
      </c>
    </row>
    <row r="14" spans="1:10" ht="18" customHeight="1">
      <c r="A14" s="18" t="s">
        <v>430</v>
      </c>
      <c r="B14" s="19">
        <v>1522046000</v>
      </c>
      <c r="C14" s="19">
        <v>9795296188</v>
      </c>
      <c r="D14" s="19">
        <v>16211364934</v>
      </c>
      <c r="E14" s="19">
        <v>-6416068746</v>
      </c>
      <c r="F14" s="19">
        <v>2663564459</v>
      </c>
      <c r="G14" s="40">
        <v>1</v>
      </c>
      <c r="H14" s="41">
        <v>-3666347078</v>
      </c>
      <c r="I14" s="41">
        <v>1522046000</v>
      </c>
      <c r="J14" s="42"/>
    </row>
    <row r="15" spans="1:10" ht="18" customHeight="1">
      <c r="A15" s="18" t="s">
        <v>431</v>
      </c>
      <c r="B15" s="19">
        <v>397159000</v>
      </c>
      <c r="C15" s="19">
        <v>8639796317</v>
      </c>
      <c r="D15" s="19">
        <v>5559914929</v>
      </c>
      <c r="E15" s="19">
        <v>3079881388</v>
      </c>
      <c r="F15" s="19">
        <v>1971398162</v>
      </c>
      <c r="G15" s="40">
        <v>1</v>
      </c>
      <c r="H15" s="41">
        <v>620474664</v>
      </c>
      <c r="I15" s="41" t="s">
        <v>24</v>
      </c>
      <c r="J15" s="42"/>
    </row>
    <row r="16" spans="1:10" ht="18" customHeight="1">
      <c r="A16" s="18" t="s">
        <v>432</v>
      </c>
      <c r="B16" s="19">
        <v>342684000</v>
      </c>
      <c r="C16" s="19">
        <v>14523036326</v>
      </c>
      <c r="D16" s="19">
        <v>12960394152</v>
      </c>
      <c r="E16" s="19">
        <v>1562642174</v>
      </c>
      <c r="F16" s="19">
        <v>1326447387</v>
      </c>
      <c r="G16" s="40">
        <v>1</v>
      </c>
      <c r="H16" s="41">
        <v>403704268</v>
      </c>
      <c r="I16" s="41" t="s">
        <v>24</v>
      </c>
      <c r="J16" s="42"/>
    </row>
    <row r="17" spans="1:11" ht="18" customHeight="1">
      <c r="A17" s="39" t="s">
        <v>10</v>
      </c>
      <c r="B17" s="19">
        <v>2361889000</v>
      </c>
      <c r="C17" s="19">
        <v>34218420388</v>
      </c>
      <c r="D17" s="19">
        <v>35205193886</v>
      </c>
      <c r="E17" s="19">
        <v>-986773498</v>
      </c>
      <c r="F17" s="19">
        <v>6261410008</v>
      </c>
      <c r="G17" s="43"/>
      <c r="H17" s="19">
        <v>-2379910917</v>
      </c>
      <c r="I17" s="19">
        <v>1522046000</v>
      </c>
      <c r="J17" s="19">
        <v>100000000</v>
      </c>
    </row>
    <row r="19" spans="1:11" ht="18.75">
      <c r="A19" s="36" t="s">
        <v>20</v>
      </c>
      <c r="K19" s="15" t="s">
        <v>25</v>
      </c>
    </row>
    <row r="20" spans="1:11" ht="47.25">
      <c r="A20" s="37" t="s">
        <v>11</v>
      </c>
      <c r="B20" s="38" t="s">
        <v>21</v>
      </c>
      <c r="C20" s="38" t="s">
        <v>13</v>
      </c>
      <c r="D20" s="38" t="s">
        <v>14</v>
      </c>
      <c r="E20" s="38" t="s">
        <v>15</v>
      </c>
      <c r="F20" s="38" t="s">
        <v>16</v>
      </c>
      <c r="G20" s="38" t="s">
        <v>17</v>
      </c>
      <c r="H20" s="38" t="s">
        <v>18</v>
      </c>
      <c r="I20" s="38" t="s">
        <v>22</v>
      </c>
      <c r="J20" s="38" t="s">
        <v>23</v>
      </c>
      <c r="K20" s="38" t="s">
        <v>9</v>
      </c>
    </row>
    <row r="21" spans="1:11" ht="18" customHeight="1">
      <c r="A21" s="18" t="s">
        <v>433</v>
      </c>
      <c r="B21" s="19">
        <v>10000000</v>
      </c>
      <c r="C21" s="19">
        <v>3263894000</v>
      </c>
      <c r="D21" s="19">
        <v>628746000</v>
      </c>
      <c r="E21" s="19">
        <v>2635148000</v>
      </c>
      <c r="F21" s="19">
        <v>480000000</v>
      </c>
      <c r="G21" s="44">
        <v>2.0833333333333332E-2</v>
      </c>
      <c r="H21" s="19">
        <v>54898917</v>
      </c>
      <c r="I21" s="41" t="s">
        <v>24</v>
      </c>
      <c r="J21" s="19">
        <v>10000000</v>
      </c>
      <c r="K21" s="19">
        <v>10000000</v>
      </c>
    </row>
    <row r="22" spans="1:11" ht="18" customHeight="1">
      <c r="A22" s="18" t="s">
        <v>434</v>
      </c>
      <c r="B22" s="19">
        <v>800000</v>
      </c>
      <c r="C22" s="19">
        <v>1388574000</v>
      </c>
      <c r="D22" s="19">
        <v>50439000</v>
      </c>
      <c r="E22" s="19">
        <v>1338135000</v>
      </c>
      <c r="F22" s="19">
        <v>200000000</v>
      </c>
      <c r="G22" s="44">
        <v>4.0000000000000001E-3</v>
      </c>
      <c r="H22" s="19">
        <v>5352540</v>
      </c>
      <c r="I22" s="41" t="s">
        <v>24</v>
      </c>
      <c r="J22" s="19">
        <v>800000</v>
      </c>
      <c r="K22" s="19">
        <v>800000</v>
      </c>
    </row>
    <row r="23" spans="1:11" ht="18" customHeight="1">
      <c r="A23" s="18" t="s">
        <v>435</v>
      </c>
      <c r="B23" s="19">
        <v>5500000</v>
      </c>
      <c r="C23" s="19">
        <v>523188159</v>
      </c>
      <c r="D23" s="19">
        <v>20764983</v>
      </c>
      <c r="E23" s="19">
        <v>502423176</v>
      </c>
      <c r="F23" s="19">
        <v>20000000</v>
      </c>
      <c r="G23" s="44">
        <v>0.27500000000000002</v>
      </c>
      <c r="H23" s="19">
        <v>138166373</v>
      </c>
      <c r="I23" s="41" t="s">
        <v>24</v>
      </c>
      <c r="J23" s="19">
        <v>5500000</v>
      </c>
      <c r="K23" s="19">
        <v>5500000</v>
      </c>
    </row>
    <row r="24" spans="1:11" ht="18" customHeight="1">
      <c r="A24" s="18" t="s">
        <v>436</v>
      </c>
      <c r="B24" s="19">
        <v>4670000</v>
      </c>
      <c r="C24" s="19">
        <v>183350531000</v>
      </c>
      <c r="D24" s="19">
        <v>38886828000</v>
      </c>
      <c r="E24" s="19">
        <v>144463703000</v>
      </c>
      <c r="F24" s="19">
        <v>96904778000</v>
      </c>
      <c r="G24" s="44">
        <v>4.6569150804319255E-5</v>
      </c>
      <c r="H24" s="19">
        <v>6961943</v>
      </c>
      <c r="I24" s="41" t="s">
        <v>24</v>
      </c>
      <c r="J24" s="19">
        <v>4670000</v>
      </c>
      <c r="K24" s="19">
        <v>4670000</v>
      </c>
    </row>
    <row r="25" spans="1:11" ht="18" customHeight="1">
      <c r="A25" s="18" t="s">
        <v>437</v>
      </c>
      <c r="B25" s="19">
        <v>500000</v>
      </c>
      <c r="C25" s="43"/>
      <c r="D25" s="43"/>
      <c r="E25" s="43"/>
      <c r="F25" s="43"/>
      <c r="G25" s="45"/>
      <c r="H25" s="43"/>
      <c r="I25" s="42"/>
      <c r="J25" s="19">
        <v>500000</v>
      </c>
      <c r="K25" s="19">
        <v>500000</v>
      </c>
    </row>
    <row r="26" spans="1:11" ht="18" customHeight="1">
      <c r="A26" s="18" t="s">
        <v>438</v>
      </c>
      <c r="B26" s="19">
        <v>210000</v>
      </c>
      <c r="C26" s="19">
        <v>443918613</v>
      </c>
      <c r="D26" s="19">
        <v>45584550</v>
      </c>
      <c r="E26" s="19">
        <v>398334063</v>
      </c>
      <c r="F26" s="19">
        <v>314565000</v>
      </c>
      <c r="G26" s="44">
        <v>6.6752491298335956E-4</v>
      </c>
      <c r="H26" s="19">
        <v>265923</v>
      </c>
      <c r="I26" s="41" t="s">
        <v>24</v>
      </c>
      <c r="J26" s="19">
        <v>210000</v>
      </c>
      <c r="K26" s="19">
        <v>210000</v>
      </c>
    </row>
    <row r="27" spans="1:11" ht="18" customHeight="1">
      <c r="A27" s="18" t="s">
        <v>439</v>
      </c>
      <c r="B27" s="19">
        <v>350000</v>
      </c>
      <c r="C27" s="19">
        <v>4371163564</v>
      </c>
      <c r="D27" s="19">
        <v>144241140</v>
      </c>
      <c r="E27" s="19">
        <v>4226922424</v>
      </c>
      <c r="F27" s="19">
        <v>2450770000</v>
      </c>
      <c r="G27" s="44">
        <v>1.4281225900431293E-4</v>
      </c>
      <c r="H27" s="19">
        <v>603656</v>
      </c>
      <c r="I27" s="41" t="s">
        <v>24</v>
      </c>
      <c r="J27" s="19">
        <v>350000</v>
      </c>
      <c r="K27" s="19">
        <v>350000</v>
      </c>
    </row>
    <row r="28" spans="1:11" ht="18" customHeight="1">
      <c r="A28" s="18" t="s">
        <v>440</v>
      </c>
      <c r="B28" s="19">
        <v>80000</v>
      </c>
      <c r="C28" s="19">
        <v>225251783</v>
      </c>
      <c r="D28" s="19">
        <v>18892767</v>
      </c>
      <c r="E28" s="19">
        <v>206359016</v>
      </c>
      <c r="F28" s="19">
        <v>132660000</v>
      </c>
      <c r="G28" s="44">
        <v>6.0304537916478212E-4</v>
      </c>
      <c r="H28" s="19">
        <v>124444</v>
      </c>
      <c r="I28" s="41" t="s">
        <v>24</v>
      </c>
      <c r="J28" s="19">
        <v>80000</v>
      </c>
      <c r="K28" s="19">
        <v>80000</v>
      </c>
    </row>
    <row r="29" spans="1:11" ht="18" customHeight="1">
      <c r="A29" s="18" t="s">
        <v>441</v>
      </c>
      <c r="B29" s="19">
        <v>1140000</v>
      </c>
      <c r="C29" s="19">
        <v>1607145132</v>
      </c>
      <c r="D29" s="19">
        <v>13638585</v>
      </c>
      <c r="E29" s="19">
        <v>1593506547</v>
      </c>
      <c r="F29" s="19">
        <v>1500000000</v>
      </c>
      <c r="G29" s="44">
        <v>7.6000000000000004E-4</v>
      </c>
      <c r="H29" s="19">
        <v>1211065</v>
      </c>
      <c r="I29" s="41" t="s">
        <v>24</v>
      </c>
      <c r="J29" s="19">
        <v>1140000</v>
      </c>
      <c r="K29" s="19">
        <v>1140000</v>
      </c>
    </row>
    <row r="30" spans="1:11" ht="18" customHeight="1">
      <c r="A30" s="18" t="s">
        <v>442</v>
      </c>
      <c r="B30" s="19">
        <v>1370000</v>
      </c>
      <c r="C30" s="43"/>
      <c r="D30" s="43"/>
      <c r="E30" s="43"/>
      <c r="F30" s="43"/>
      <c r="G30" s="44">
        <v>1.9571428571428569E-3</v>
      </c>
      <c r="H30" s="43"/>
      <c r="I30" s="43"/>
      <c r="J30" s="19">
        <v>1370000</v>
      </c>
      <c r="K30" s="19">
        <v>1370000</v>
      </c>
    </row>
    <row r="31" spans="1:11" ht="18" customHeight="1">
      <c r="A31" s="18" t="s">
        <v>443</v>
      </c>
      <c r="B31" s="19">
        <v>3200000</v>
      </c>
      <c r="C31" s="19">
        <v>24589199000000</v>
      </c>
      <c r="D31" s="19">
        <v>24294008000000</v>
      </c>
      <c r="E31" s="19">
        <v>295191000000</v>
      </c>
      <c r="F31" s="19">
        <v>16602000000</v>
      </c>
      <c r="G31" s="44">
        <v>1.9274786170340923E-4</v>
      </c>
      <c r="H31" s="19">
        <v>56897434</v>
      </c>
      <c r="I31" s="41" t="s">
        <v>24</v>
      </c>
      <c r="J31" s="19">
        <v>3200000</v>
      </c>
      <c r="K31" s="43"/>
    </row>
    <row r="32" spans="1:11" ht="18" customHeight="1">
      <c r="A32" s="39" t="s">
        <v>10</v>
      </c>
      <c r="B32" s="19">
        <v>27820000</v>
      </c>
      <c r="C32" s="19">
        <v>24784372666251</v>
      </c>
      <c r="D32" s="19">
        <v>24333817135025</v>
      </c>
      <c r="E32" s="19">
        <v>450555531226</v>
      </c>
      <c r="F32" s="19">
        <v>118604773000</v>
      </c>
      <c r="G32" s="43"/>
      <c r="H32" s="19">
        <v>264482295</v>
      </c>
      <c r="I32" s="41" t="s">
        <v>24</v>
      </c>
      <c r="J32" s="19">
        <v>27820000</v>
      </c>
      <c r="K32" s="19">
        <v>24620000</v>
      </c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5"/>
  <sheetViews>
    <sheetView workbookViewId="0"/>
  </sheetViews>
  <sheetFormatPr defaultColWidth="8.875" defaultRowHeight="15.75"/>
  <cols>
    <col min="1" max="1" width="22.875" style="13" customWidth="1"/>
    <col min="2" max="7" width="17.875" style="13" customWidth="1"/>
    <col min="8" max="16384" width="8.875" style="13"/>
  </cols>
  <sheetData>
    <row r="1" spans="1:7" ht="30">
      <c r="A1" s="1" t="s">
        <v>32</v>
      </c>
    </row>
    <row r="2" spans="1:7" ht="18.75">
      <c r="A2" s="14" t="s">
        <v>391</v>
      </c>
    </row>
    <row r="3" spans="1:7" ht="18.75">
      <c r="A3" s="14" t="s">
        <v>428</v>
      </c>
    </row>
    <row r="4" spans="1:7" ht="18.75">
      <c r="G4" s="15" t="s">
        <v>25</v>
      </c>
    </row>
    <row r="5" spans="1:7" ht="31.5">
      <c r="A5" s="37" t="s">
        <v>26</v>
      </c>
      <c r="B5" s="37" t="s">
        <v>27</v>
      </c>
      <c r="C5" s="37" t="s">
        <v>28</v>
      </c>
      <c r="D5" s="37" t="s">
        <v>29</v>
      </c>
      <c r="E5" s="37" t="s">
        <v>30</v>
      </c>
      <c r="F5" s="38" t="s">
        <v>31</v>
      </c>
      <c r="G5" s="38" t="s">
        <v>9</v>
      </c>
    </row>
    <row r="6" spans="1:7" ht="18" customHeight="1">
      <c r="A6" s="18" t="s">
        <v>392</v>
      </c>
      <c r="B6" s="41">
        <v>1049419530</v>
      </c>
      <c r="C6" s="41"/>
      <c r="D6" s="41"/>
      <c r="E6" s="41"/>
      <c r="F6" s="41">
        <v>1049419530</v>
      </c>
      <c r="G6" s="41"/>
    </row>
    <row r="7" spans="1:7" ht="18" customHeight="1">
      <c r="A7" s="18" t="s">
        <v>393</v>
      </c>
      <c r="B7" s="41">
        <v>11110450</v>
      </c>
      <c r="C7" s="41"/>
      <c r="D7" s="41"/>
      <c r="E7" s="41"/>
      <c r="F7" s="41">
        <v>11110450</v>
      </c>
      <c r="G7" s="41"/>
    </row>
    <row r="8" spans="1:7" ht="18" customHeight="1">
      <c r="A8" s="18" t="s">
        <v>444</v>
      </c>
      <c r="B8" s="41">
        <v>23997037</v>
      </c>
      <c r="C8" s="41"/>
      <c r="D8" s="41"/>
      <c r="E8" s="41"/>
      <c r="F8" s="41">
        <v>23997037</v>
      </c>
      <c r="G8" s="41"/>
    </row>
    <row r="9" spans="1:7" ht="18" customHeight="1">
      <c r="A9" s="18" t="s">
        <v>445</v>
      </c>
      <c r="B9" s="41">
        <v>21512254</v>
      </c>
      <c r="C9" s="41"/>
      <c r="D9" s="41"/>
      <c r="E9" s="41"/>
      <c r="F9" s="41">
        <v>21512254</v>
      </c>
      <c r="G9" s="41"/>
    </row>
    <row r="10" spans="1:7" ht="18" customHeight="1">
      <c r="A10" s="18" t="s">
        <v>446</v>
      </c>
      <c r="B10" s="41">
        <v>18493599</v>
      </c>
      <c r="C10" s="41"/>
      <c r="D10" s="41"/>
      <c r="E10" s="41"/>
      <c r="F10" s="41">
        <v>18493599</v>
      </c>
      <c r="G10" s="41"/>
    </row>
    <row r="11" spans="1:7" ht="18" customHeight="1">
      <c r="A11" s="18" t="s">
        <v>447</v>
      </c>
      <c r="B11" s="41">
        <v>2000000</v>
      </c>
      <c r="C11" s="41"/>
      <c r="D11" s="41"/>
      <c r="E11" s="41"/>
      <c r="F11" s="41">
        <v>2000000</v>
      </c>
      <c r="G11" s="41"/>
    </row>
    <row r="12" spans="1:7" ht="18" customHeight="1">
      <c r="A12" s="18" t="s">
        <v>448</v>
      </c>
      <c r="B12" s="41">
        <v>77163651</v>
      </c>
      <c r="C12" s="41"/>
      <c r="D12" s="41"/>
      <c r="E12" s="41"/>
      <c r="F12" s="41">
        <v>77163651</v>
      </c>
      <c r="G12" s="41"/>
    </row>
    <row r="13" spans="1:7" ht="18" customHeight="1">
      <c r="A13" s="18" t="s">
        <v>449</v>
      </c>
      <c r="B13" s="41">
        <v>112409547</v>
      </c>
      <c r="C13" s="41"/>
      <c r="D13" s="41"/>
      <c r="E13" s="41"/>
      <c r="F13" s="41">
        <v>112409547</v>
      </c>
      <c r="G13" s="41"/>
    </row>
    <row r="14" spans="1:7" ht="18" customHeight="1">
      <c r="A14" s="18" t="s">
        <v>450</v>
      </c>
      <c r="B14" s="41">
        <v>5491</v>
      </c>
      <c r="C14" s="41"/>
      <c r="D14" s="41"/>
      <c r="E14" s="41"/>
      <c r="F14" s="41">
        <v>5491</v>
      </c>
      <c r="G14" s="41"/>
    </row>
    <row r="15" spans="1:7" ht="18" customHeight="1">
      <c r="A15" s="39" t="s">
        <v>10</v>
      </c>
      <c r="B15" s="41">
        <v>1316111559</v>
      </c>
      <c r="C15" s="41" t="s">
        <v>24</v>
      </c>
      <c r="D15" s="41" t="s">
        <v>24</v>
      </c>
      <c r="E15" s="41" t="s">
        <v>24</v>
      </c>
      <c r="F15" s="41">
        <v>1316111559</v>
      </c>
      <c r="G15" s="41"/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0"/>
  <sheetViews>
    <sheetView workbookViewId="0"/>
  </sheetViews>
  <sheetFormatPr defaultColWidth="8.875" defaultRowHeight="15.75"/>
  <cols>
    <col min="1" max="1" width="30.875" style="13" customWidth="1"/>
    <col min="2" max="6" width="19.875" style="13" customWidth="1"/>
    <col min="7" max="16384" width="8.875" style="13"/>
  </cols>
  <sheetData>
    <row r="1" spans="1:6" ht="30">
      <c r="A1" s="1" t="s">
        <v>33</v>
      </c>
    </row>
    <row r="2" spans="1:6" ht="18.75">
      <c r="A2" s="14" t="s">
        <v>391</v>
      </c>
    </row>
    <row r="3" spans="1:6" ht="18.75">
      <c r="A3" s="14" t="s">
        <v>428</v>
      </c>
    </row>
    <row r="4" spans="1:6" ht="18.75">
      <c r="F4" s="15" t="s">
        <v>25</v>
      </c>
    </row>
    <row r="5" spans="1:6" ht="22.5" customHeight="1">
      <c r="A5" s="71" t="s">
        <v>34</v>
      </c>
      <c r="B5" s="71" t="s">
        <v>35</v>
      </c>
      <c r="C5" s="71"/>
      <c r="D5" s="71" t="s">
        <v>36</v>
      </c>
      <c r="E5" s="71"/>
      <c r="F5" s="72" t="s">
        <v>37</v>
      </c>
    </row>
    <row r="6" spans="1:6" ht="31.5">
      <c r="A6" s="71"/>
      <c r="B6" s="37" t="s">
        <v>38</v>
      </c>
      <c r="C6" s="38" t="s">
        <v>39</v>
      </c>
      <c r="D6" s="37" t="s">
        <v>38</v>
      </c>
      <c r="E6" s="38" t="s">
        <v>39</v>
      </c>
      <c r="F6" s="71"/>
    </row>
    <row r="7" spans="1:6" ht="18" customHeight="1">
      <c r="A7" s="18" t="s">
        <v>394</v>
      </c>
      <c r="B7" s="41">
        <v>1383155000</v>
      </c>
      <c r="C7" s="41" t="s">
        <v>24</v>
      </c>
      <c r="D7" s="41">
        <v>84580000</v>
      </c>
      <c r="E7" s="41" t="s">
        <v>24</v>
      </c>
      <c r="F7" s="41">
        <v>1467735000</v>
      </c>
    </row>
    <row r="8" spans="1:6" ht="18" customHeight="1">
      <c r="A8" s="18" t="s">
        <v>395</v>
      </c>
      <c r="B8" s="41">
        <v>2145544</v>
      </c>
      <c r="C8" s="41" t="s">
        <v>24</v>
      </c>
      <c r="D8" s="41">
        <v>822967</v>
      </c>
      <c r="E8" s="41" t="s">
        <v>24</v>
      </c>
      <c r="F8" s="41">
        <v>2968511</v>
      </c>
    </row>
    <row r="9" spans="1:6" ht="18" customHeight="1">
      <c r="A9" s="18" t="s">
        <v>396</v>
      </c>
      <c r="B9" s="41">
        <v>1120301</v>
      </c>
      <c r="C9" s="41" t="s">
        <v>24</v>
      </c>
      <c r="D9" s="41">
        <v>628356</v>
      </c>
      <c r="E9" s="41" t="s">
        <v>24</v>
      </c>
      <c r="F9" s="41">
        <v>1748657</v>
      </c>
    </row>
    <row r="10" spans="1:6" ht="18" customHeight="1">
      <c r="A10" s="39" t="s">
        <v>10</v>
      </c>
      <c r="B10" s="41">
        <v>1386420845</v>
      </c>
      <c r="C10" s="41" t="s">
        <v>24</v>
      </c>
      <c r="D10" s="41">
        <v>86031323</v>
      </c>
      <c r="E10" s="41" t="s">
        <v>24</v>
      </c>
      <c r="F10" s="41">
        <v>1472452168</v>
      </c>
    </row>
  </sheetData>
  <mergeCells count="4">
    <mergeCell ref="A5:A6"/>
    <mergeCell ref="B5:C5"/>
    <mergeCell ref="D5:E5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21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45</v>
      </c>
    </row>
    <row r="2" spans="1:3" ht="18.75">
      <c r="A2" s="14" t="s">
        <v>391</v>
      </c>
    </row>
    <row r="3" spans="1:3" ht="18.75">
      <c r="A3" s="14" t="s">
        <v>428</v>
      </c>
    </row>
    <row r="4" spans="1:3" ht="18.75">
      <c r="C4" s="15" t="s">
        <v>25</v>
      </c>
    </row>
    <row r="5" spans="1:3" ht="22.5" customHeight="1">
      <c r="A5" s="37" t="s">
        <v>34</v>
      </c>
      <c r="B5" s="37" t="s">
        <v>38</v>
      </c>
      <c r="C5" s="37" t="s">
        <v>41</v>
      </c>
    </row>
    <row r="6" spans="1:3" ht="18" customHeight="1">
      <c r="A6" s="18" t="s">
        <v>42</v>
      </c>
      <c r="B6" s="19"/>
      <c r="C6" s="19"/>
    </row>
    <row r="7" spans="1:3" ht="18" customHeight="1">
      <c r="A7" s="18" t="s">
        <v>451</v>
      </c>
      <c r="B7" s="19">
        <v>166327119</v>
      </c>
      <c r="C7" s="19">
        <v>6431469</v>
      </c>
    </row>
    <row r="8" spans="1:3" ht="18" customHeight="1">
      <c r="A8" s="18"/>
      <c r="B8" s="19"/>
      <c r="C8" s="19"/>
    </row>
    <row r="9" spans="1:3" ht="18" customHeight="1" thickBot="1">
      <c r="A9" s="46" t="s">
        <v>43</v>
      </c>
      <c r="B9" s="47">
        <v>166327119</v>
      </c>
      <c r="C9" s="47">
        <v>6431469</v>
      </c>
    </row>
    <row r="10" spans="1:3" ht="18" customHeight="1" thickTop="1">
      <c r="A10" s="18" t="s">
        <v>44</v>
      </c>
      <c r="B10" s="19"/>
      <c r="C10" s="19"/>
    </row>
    <row r="11" spans="1:3" ht="18" customHeight="1">
      <c r="A11" s="18" t="s">
        <v>412</v>
      </c>
      <c r="B11" s="41">
        <v>120224105</v>
      </c>
      <c r="C11" s="41">
        <v>14657385</v>
      </c>
    </row>
    <row r="12" spans="1:3" ht="18" customHeight="1">
      <c r="A12" s="18" t="s">
        <v>413</v>
      </c>
      <c r="B12" s="41">
        <v>4342506</v>
      </c>
      <c r="C12" s="41">
        <v>529426</v>
      </c>
    </row>
    <row r="13" spans="1:3" ht="18" customHeight="1">
      <c r="A13" s="18" t="s">
        <v>414</v>
      </c>
      <c r="B13" s="41">
        <v>102541962</v>
      </c>
      <c r="C13" s="41">
        <v>12501627</v>
      </c>
    </row>
    <row r="14" spans="1:3" ht="18" customHeight="1">
      <c r="A14" s="18" t="s">
        <v>415</v>
      </c>
      <c r="B14" s="41">
        <v>5851791</v>
      </c>
      <c r="C14" s="41">
        <v>713434</v>
      </c>
    </row>
    <row r="15" spans="1:3" ht="18" customHeight="1">
      <c r="A15" s="18" t="s">
        <v>416</v>
      </c>
      <c r="B15" s="41">
        <v>13580839</v>
      </c>
      <c r="C15" s="41">
        <v>1655738</v>
      </c>
    </row>
    <row r="16" spans="1:3" ht="18" customHeight="1">
      <c r="A16" s="18" t="s">
        <v>417</v>
      </c>
      <c r="B16" s="41">
        <v>2571170</v>
      </c>
      <c r="C16" s="41">
        <v>105114</v>
      </c>
    </row>
    <row r="17" spans="1:3" ht="18" customHeight="1">
      <c r="A17" s="18" t="s">
        <v>418</v>
      </c>
      <c r="B17" s="41">
        <v>14752345</v>
      </c>
      <c r="C17" s="41">
        <v>603101</v>
      </c>
    </row>
    <row r="18" spans="1:3" ht="18" customHeight="1">
      <c r="A18" s="18" t="s">
        <v>419</v>
      </c>
      <c r="B18" s="41">
        <v>14159449</v>
      </c>
      <c r="C18" s="41">
        <v>578863</v>
      </c>
    </row>
    <row r="19" spans="1:3" ht="18" customHeight="1">
      <c r="A19" s="48" t="s">
        <v>420</v>
      </c>
      <c r="B19" s="49">
        <v>59764</v>
      </c>
      <c r="C19" s="49">
        <v>8350</v>
      </c>
    </row>
    <row r="20" spans="1:3" ht="18" customHeight="1" thickBot="1">
      <c r="A20" s="46" t="s">
        <v>43</v>
      </c>
      <c r="B20" s="50">
        <v>278083931</v>
      </c>
      <c r="C20" s="50">
        <v>31353038</v>
      </c>
    </row>
    <row r="21" spans="1:3" ht="18" customHeight="1" thickTop="1">
      <c r="A21" s="39" t="s">
        <v>10</v>
      </c>
      <c r="B21" s="41">
        <v>444411050</v>
      </c>
      <c r="C21" s="41">
        <v>37784507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C21"/>
  <sheetViews>
    <sheetView workbookViewId="0"/>
  </sheetViews>
  <sheetFormatPr defaultColWidth="8.875" defaultRowHeight="15.75"/>
  <cols>
    <col min="1" max="1" width="43.875" style="13" bestFit="1" customWidth="1"/>
    <col min="2" max="3" width="19.875" style="13" customWidth="1"/>
    <col min="4" max="16384" width="8.875" style="13"/>
  </cols>
  <sheetData>
    <row r="1" spans="1:3" ht="30">
      <c r="A1" s="1" t="s">
        <v>40</v>
      </c>
    </row>
    <row r="2" spans="1:3" ht="18.75">
      <c r="A2" s="14" t="s">
        <v>391</v>
      </c>
    </row>
    <row r="3" spans="1:3" ht="18.75">
      <c r="A3" s="14" t="s">
        <v>428</v>
      </c>
    </row>
    <row r="4" spans="1:3" ht="18.75">
      <c r="C4" s="15" t="s">
        <v>25</v>
      </c>
    </row>
    <row r="5" spans="1:3" ht="22.5" customHeight="1">
      <c r="A5" s="37" t="s">
        <v>34</v>
      </c>
      <c r="B5" s="37" t="s">
        <v>38</v>
      </c>
      <c r="C5" s="37" t="s">
        <v>41</v>
      </c>
    </row>
    <row r="6" spans="1:3" ht="18" customHeight="1">
      <c r="A6" s="18" t="s">
        <v>42</v>
      </c>
      <c r="B6" s="19"/>
      <c r="C6" s="19"/>
    </row>
    <row r="7" spans="1:3" ht="18" customHeight="1">
      <c r="A7" s="18"/>
      <c r="B7" s="19"/>
      <c r="C7" s="19"/>
    </row>
    <row r="8" spans="1:3" ht="18" customHeight="1">
      <c r="A8" s="18"/>
      <c r="B8" s="19"/>
      <c r="C8" s="19"/>
    </row>
    <row r="9" spans="1:3" ht="18" customHeight="1" thickBot="1">
      <c r="A9" s="46" t="s">
        <v>43</v>
      </c>
      <c r="B9" s="47"/>
      <c r="C9" s="47"/>
    </row>
    <row r="10" spans="1:3" ht="18" customHeight="1" thickTop="1">
      <c r="A10" s="18" t="s">
        <v>44</v>
      </c>
      <c r="B10" s="19"/>
      <c r="C10" s="19"/>
    </row>
    <row r="11" spans="1:3" ht="18" customHeight="1">
      <c r="A11" s="18" t="s">
        <v>412</v>
      </c>
      <c r="B11" s="41">
        <v>49551450</v>
      </c>
      <c r="C11" s="41">
        <v>6041173</v>
      </c>
    </row>
    <row r="12" spans="1:3" ht="18" customHeight="1">
      <c r="A12" s="18" t="s">
        <v>413</v>
      </c>
      <c r="B12" s="41">
        <v>2038500</v>
      </c>
      <c r="C12" s="41">
        <v>248528</v>
      </c>
    </row>
    <row r="13" spans="1:3" ht="18" customHeight="1">
      <c r="A13" s="18" t="s">
        <v>414</v>
      </c>
      <c r="B13" s="41">
        <v>46006914</v>
      </c>
      <c r="C13" s="41">
        <v>5609033</v>
      </c>
    </row>
    <row r="14" spans="1:3" ht="18" customHeight="1">
      <c r="A14" s="18" t="s">
        <v>415</v>
      </c>
      <c r="B14" s="41">
        <v>2876300</v>
      </c>
      <c r="C14" s="41">
        <v>350670</v>
      </c>
    </row>
    <row r="15" spans="1:3" ht="18" customHeight="1">
      <c r="A15" s="18" t="s">
        <v>416</v>
      </c>
      <c r="B15" s="41">
        <v>5660279</v>
      </c>
      <c r="C15" s="41">
        <v>690085</v>
      </c>
    </row>
    <row r="16" spans="1:3" ht="18" customHeight="1">
      <c r="A16" s="18" t="s">
        <v>417</v>
      </c>
      <c r="B16" s="41">
        <v>1460150</v>
      </c>
      <c r="C16" s="41">
        <v>59693</v>
      </c>
    </row>
    <row r="17" spans="1:3" ht="18" customHeight="1">
      <c r="A17" s="18" t="s">
        <v>418</v>
      </c>
      <c r="B17" s="41">
        <v>3042300</v>
      </c>
      <c r="C17" s="41">
        <v>124374</v>
      </c>
    </row>
    <row r="18" spans="1:3" ht="18" customHeight="1">
      <c r="A18" s="18" t="s">
        <v>419</v>
      </c>
      <c r="B18" s="41">
        <v>2119212</v>
      </c>
      <c r="C18" s="41">
        <v>86637</v>
      </c>
    </row>
    <row r="19" spans="1:3" ht="18" customHeight="1">
      <c r="A19" s="48" t="s">
        <v>420</v>
      </c>
      <c r="B19" s="41">
        <v>152886</v>
      </c>
      <c r="C19" s="41">
        <v>21361</v>
      </c>
    </row>
    <row r="20" spans="1:3" ht="18" customHeight="1" thickBot="1">
      <c r="A20" s="46" t="s">
        <v>43</v>
      </c>
      <c r="B20" s="50">
        <v>112907991</v>
      </c>
      <c r="C20" s="50">
        <v>13231554</v>
      </c>
    </row>
    <row r="21" spans="1:3" ht="18" customHeight="1" thickTop="1">
      <c r="A21" s="39" t="s">
        <v>10</v>
      </c>
      <c r="B21" s="41">
        <v>112907991</v>
      </c>
      <c r="C21" s="41">
        <v>13231554</v>
      </c>
    </row>
  </sheetData>
  <phoneticPr fontId="4"/>
  <printOptions horizontalCentered="1"/>
  <pageMargins left="0.59055118110236227" right="0.39370078740157483" top="0.39370078740157483" bottom="0.39370078740157483" header="0.19685039370078741" footer="0.1968503937007874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9"/>
  <sheetViews>
    <sheetView workbookViewId="0"/>
  </sheetViews>
  <sheetFormatPr defaultColWidth="8.875" defaultRowHeight="15.75"/>
  <cols>
    <col min="1" max="1" width="20.875" style="13" customWidth="1"/>
    <col min="2" max="11" width="14.875" style="13" customWidth="1"/>
    <col min="12" max="16384" width="8.875" style="13"/>
  </cols>
  <sheetData>
    <row r="1" spans="1:11" ht="30">
      <c r="A1" s="1" t="s">
        <v>479</v>
      </c>
    </row>
    <row r="2" spans="1:11" ht="18.75">
      <c r="A2" s="14" t="s">
        <v>391</v>
      </c>
    </row>
    <row r="3" spans="1:11" ht="18.75">
      <c r="A3" s="14" t="s">
        <v>428</v>
      </c>
    </row>
    <row r="4" spans="1:11" ht="18.75">
      <c r="K4" s="15" t="s">
        <v>25</v>
      </c>
    </row>
    <row r="5" spans="1:11" ht="22.5" customHeight="1">
      <c r="A5" s="71" t="s">
        <v>26</v>
      </c>
      <c r="B5" s="73" t="s">
        <v>482</v>
      </c>
      <c r="C5" s="51"/>
      <c r="D5" s="71" t="s">
        <v>46</v>
      </c>
      <c r="E5" s="72" t="s">
        <v>47</v>
      </c>
      <c r="F5" s="71" t="s">
        <v>48</v>
      </c>
      <c r="G5" s="72" t="s">
        <v>49</v>
      </c>
      <c r="H5" s="73" t="s">
        <v>50</v>
      </c>
      <c r="I5" s="52"/>
      <c r="J5" s="53"/>
      <c r="K5" s="71" t="s">
        <v>30</v>
      </c>
    </row>
    <row r="6" spans="1:11" ht="22.5" customHeight="1">
      <c r="A6" s="71"/>
      <c r="B6" s="71"/>
      <c r="C6" s="54" t="s">
        <v>51</v>
      </c>
      <c r="D6" s="71"/>
      <c r="E6" s="71"/>
      <c r="F6" s="71"/>
      <c r="G6" s="71"/>
      <c r="H6" s="71"/>
      <c r="I6" s="37" t="s">
        <v>52</v>
      </c>
      <c r="J6" s="37" t="s">
        <v>53</v>
      </c>
      <c r="K6" s="71"/>
    </row>
    <row r="7" spans="1:11" ht="18" customHeight="1">
      <c r="A7" s="55" t="s">
        <v>54</v>
      </c>
      <c r="B7" s="41">
        <v>4619114165</v>
      </c>
      <c r="C7" s="56">
        <v>572376332</v>
      </c>
      <c r="D7" s="41">
        <v>994748101</v>
      </c>
      <c r="E7" s="41">
        <v>558546594</v>
      </c>
      <c r="F7" s="41">
        <v>542838000</v>
      </c>
      <c r="G7" s="41">
        <v>1761153470</v>
      </c>
      <c r="H7" s="41" t="s">
        <v>24</v>
      </c>
      <c r="I7" s="41" t="s">
        <v>24</v>
      </c>
      <c r="J7" s="41" t="s">
        <v>24</v>
      </c>
      <c r="K7" s="41">
        <v>761828000</v>
      </c>
    </row>
    <row r="8" spans="1:11" ht="18" customHeight="1">
      <c r="A8" s="55" t="s">
        <v>55</v>
      </c>
      <c r="B8" s="41">
        <v>1748649653</v>
      </c>
      <c r="C8" s="56">
        <v>155452912</v>
      </c>
      <c r="D8" s="41">
        <v>380699494</v>
      </c>
      <c r="E8" s="41">
        <v>200900000</v>
      </c>
      <c r="F8" s="41">
        <v>54268000</v>
      </c>
      <c r="G8" s="41">
        <v>484673000</v>
      </c>
      <c r="H8" s="41" t="s">
        <v>24</v>
      </c>
      <c r="I8" s="41" t="s">
        <v>24</v>
      </c>
      <c r="J8" s="41" t="s">
        <v>24</v>
      </c>
      <c r="K8" s="41">
        <v>628109159</v>
      </c>
    </row>
    <row r="9" spans="1:11" ht="18" customHeight="1">
      <c r="A9" s="55" t="s">
        <v>56</v>
      </c>
      <c r="B9" s="41">
        <v>65246763</v>
      </c>
      <c r="C9" s="56">
        <v>16029077</v>
      </c>
      <c r="D9" s="41">
        <v>16681763</v>
      </c>
      <c r="E9" s="41" t="s">
        <v>24</v>
      </c>
      <c r="F9" s="41" t="s">
        <v>24</v>
      </c>
      <c r="G9" s="41">
        <v>48565000</v>
      </c>
      <c r="H9" s="41" t="s">
        <v>24</v>
      </c>
      <c r="I9" s="41" t="s">
        <v>24</v>
      </c>
      <c r="J9" s="41" t="s">
        <v>24</v>
      </c>
      <c r="K9" s="41" t="s">
        <v>24</v>
      </c>
    </row>
    <row r="10" spans="1:11" ht="18" customHeight="1">
      <c r="A10" s="55" t="s">
        <v>57</v>
      </c>
      <c r="B10" s="41" t="s">
        <v>24</v>
      </c>
      <c r="C10" s="56" t="s">
        <v>24</v>
      </c>
      <c r="D10" s="41" t="s">
        <v>24</v>
      </c>
      <c r="E10" s="41" t="s">
        <v>24</v>
      </c>
      <c r="F10" s="41" t="s">
        <v>24</v>
      </c>
      <c r="G10" s="41" t="s">
        <v>24</v>
      </c>
      <c r="H10" s="41" t="s">
        <v>24</v>
      </c>
      <c r="I10" s="41" t="s">
        <v>24</v>
      </c>
      <c r="J10" s="41" t="s">
        <v>24</v>
      </c>
      <c r="K10" s="41" t="s">
        <v>24</v>
      </c>
    </row>
    <row r="11" spans="1:11" ht="18" customHeight="1">
      <c r="A11" s="55" t="s">
        <v>58</v>
      </c>
      <c r="B11" s="41">
        <v>1137309548</v>
      </c>
      <c r="C11" s="56">
        <v>137626554</v>
      </c>
      <c r="D11" s="41">
        <v>575713078</v>
      </c>
      <c r="E11" s="41">
        <v>28900000</v>
      </c>
      <c r="F11" s="41">
        <v>154562000</v>
      </c>
      <c r="G11" s="41">
        <v>378134470</v>
      </c>
      <c r="H11" s="41" t="s">
        <v>24</v>
      </c>
      <c r="I11" s="41" t="s">
        <v>24</v>
      </c>
      <c r="J11" s="41" t="s">
        <v>24</v>
      </c>
      <c r="K11" s="41" t="s">
        <v>24</v>
      </c>
    </row>
    <row r="12" spans="1:11" ht="18" customHeight="1">
      <c r="A12" s="55" t="s">
        <v>59</v>
      </c>
      <c r="B12" s="41">
        <v>299069900</v>
      </c>
      <c r="C12" s="56">
        <v>66286330</v>
      </c>
      <c r="D12" s="41">
        <v>6137343</v>
      </c>
      <c r="E12" s="41" t="s">
        <v>24</v>
      </c>
      <c r="F12" s="41">
        <v>17860000</v>
      </c>
      <c r="G12" s="41">
        <v>191820000</v>
      </c>
      <c r="H12" s="41" t="s">
        <v>24</v>
      </c>
      <c r="I12" s="41" t="s">
        <v>24</v>
      </c>
      <c r="J12" s="41" t="s">
        <v>24</v>
      </c>
      <c r="K12" s="41">
        <v>83252557</v>
      </c>
    </row>
    <row r="13" spans="1:11" ht="18" customHeight="1">
      <c r="A13" s="55" t="s">
        <v>60</v>
      </c>
      <c r="B13" s="41">
        <v>1368838301</v>
      </c>
      <c r="C13" s="56">
        <v>196981459</v>
      </c>
      <c r="D13" s="41">
        <v>15516423</v>
      </c>
      <c r="E13" s="41">
        <v>328746594</v>
      </c>
      <c r="F13" s="41">
        <v>316148000</v>
      </c>
      <c r="G13" s="41">
        <v>657961000</v>
      </c>
      <c r="H13" s="41" t="s">
        <v>24</v>
      </c>
      <c r="I13" s="41" t="s">
        <v>24</v>
      </c>
      <c r="J13" s="41" t="s">
        <v>24</v>
      </c>
      <c r="K13" s="41">
        <v>50466284</v>
      </c>
    </row>
    <row r="14" spans="1:11" ht="18" customHeight="1">
      <c r="A14" s="55" t="s">
        <v>61</v>
      </c>
      <c r="B14" s="41">
        <v>11620586719</v>
      </c>
      <c r="C14" s="56">
        <v>843726761</v>
      </c>
      <c r="D14" s="41">
        <v>6360177968</v>
      </c>
      <c r="E14" s="41">
        <v>5214316751</v>
      </c>
      <c r="F14" s="41">
        <v>18152000</v>
      </c>
      <c r="G14" s="41">
        <v>27940000</v>
      </c>
      <c r="H14" s="41" t="s">
        <v>24</v>
      </c>
      <c r="I14" s="41" t="s">
        <v>24</v>
      </c>
      <c r="J14" s="41" t="s">
        <v>24</v>
      </c>
      <c r="K14" s="41" t="s">
        <v>24</v>
      </c>
    </row>
    <row r="15" spans="1:11" ht="18" customHeight="1">
      <c r="A15" s="55" t="s">
        <v>62</v>
      </c>
      <c r="B15" s="41">
        <v>11284691554</v>
      </c>
      <c r="C15" s="56">
        <v>735445973</v>
      </c>
      <c r="D15" s="41">
        <v>6079333027</v>
      </c>
      <c r="E15" s="41">
        <v>5205358527</v>
      </c>
      <c r="F15" s="41" t="s">
        <v>24</v>
      </c>
      <c r="G15" s="41" t="s">
        <v>24</v>
      </c>
      <c r="H15" s="41" t="s">
        <v>24</v>
      </c>
      <c r="I15" s="41" t="s">
        <v>24</v>
      </c>
      <c r="J15" s="41" t="s">
        <v>24</v>
      </c>
      <c r="K15" s="41" t="s">
        <v>24</v>
      </c>
    </row>
    <row r="16" spans="1:11" ht="18" customHeight="1">
      <c r="A16" s="55" t="s">
        <v>63</v>
      </c>
      <c r="B16" s="41">
        <v>237268574</v>
      </c>
      <c r="C16" s="56">
        <v>55930559</v>
      </c>
      <c r="D16" s="41">
        <v>237268574</v>
      </c>
      <c r="E16" s="41" t="s">
        <v>24</v>
      </c>
      <c r="F16" s="41" t="s">
        <v>24</v>
      </c>
      <c r="G16" s="41" t="s">
        <v>24</v>
      </c>
      <c r="H16" s="41" t="s">
        <v>24</v>
      </c>
      <c r="I16" s="41" t="s">
        <v>24</v>
      </c>
      <c r="J16" s="41" t="s">
        <v>24</v>
      </c>
      <c r="K16" s="41" t="s">
        <v>24</v>
      </c>
    </row>
    <row r="17" spans="1:11" ht="18" customHeight="1">
      <c r="A17" s="55" t="s">
        <v>64</v>
      </c>
      <c r="B17" s="41">
        <v>27940000</v>
      </c>
      <c r="C17" s="56">
        <v>27940000</v>
      </c>
      <c r="D17" s="41" t="s">
        <v>24</v>
      </c>
      <c r="E17" s="41" t="s">
        <v>24</v>
      </c>
      <c r="F17" s="41" t="s">
        <v>24</v>
      </c>
      <c r="G17" s="41">
        <v>27940000</v>
      </c>
      <c r="H17" s="41" t="s">
        <v>24</v>
      </c>
      <c r="I17" s="41" t="s">
        <v>24</v>
      </c>
      <c r="J17" s="41" t="s">
        <v>24</v>
      </c>
      <c r="K17" s="41" t="s">
        <v>24</v>
      </c>
    </row>
    <row r="18" spans="1:11" ht="18" customHeight="1">
      <c r="A18" s="55" t="s">
        <v>60</v>
      </c>
      <c r="B18" s="41">
        <v>70686591</v>
      </c>
      <c r="C18" s="56">
        <v>24410229</v>
      </c>
      <c r="D18" s="41">
        <v>43576367</v>
      </c>
      <c r="E18" s="41">
        <v>8958224</v>
      </c>
      <c r="F18" s="41">
        <v>18152000</v>
      </c>
      <c r="G18" s="41" t="s">
        <v>24</v>
      </c>
      <c r="H18" s="41" t="s">
        <v>24</v>
      </c>
      <c r="I18" s="41" t="s">
        <v>24</v>
      </c>
      <c r="J18" s="41" t="s">
        <v>24</v>
      </c>
      <c r="K18" s="41" t="s">
        <v>24</v>
      </c>
    </row>
    <row r="19" spans="1:11" ht="18" customHeight="1">
      <c r="A19" s="57" t="s">
        <v>65</v>
      </c>
      <c r="B19" s="41">
        <v>16239700884</v>
      </c>
      <c r="C19" s="56">
        <v>1416103093</v>
      </c>
      <c r="D19" s="41">
        <v>7354926069</v>
      </c>
      <c r="E19" s="41">
        <v>5772863345</v>
      </c>
      <c r="F19" s="41">
        <v>560990000</v>
      </c>
      <c r="G19" s="41">
        <v>1789093470</v>
      </c>
      <c r="H19" s="41" t="s">
        <v>24</v>
      </c>
      <c r="I19" s="41" t="s">
        <v>24</v>
      </c>
      <c r="J19" s="41" t="s">
        <v>24</v>
      </c>
      <c r="K19" s="41">
        <v>761828000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6"/>
  <sheetViews>
    <sheetView workbookViewId="0"/>
  </sheetViews>
  <sheetFormatPr defaultColWidth="8.875" defaultRowHeight="15.75"/>
  <cols>
    <col min="1" max="1" width="22.875" style="13" customWidth="1"/>
    <col min="2" max="9" width="12.875" style="13" customWidth="1"/>
    <col min="10" max="16384" width="8.875" style="13"/>
  </cols>
  <sheetData>
    <row r="1" spans="1:9" ht="30">
      <c r="A1" s="1" t="s">
        <v>480</v>
      </c>
    </row>
    <row r="2" spans="1:9" ht="18.75">
      <c r="A2" s="14" t="s">
        <v>391</v>
      </c>
    </row>
    <row r="3" spans="1:9" ht="18.75">
      <c r="A3" s="14" t="s">
        <v>428</v>
      </c>
    </row>
    <row r="4" spans="1:9" ht="18.75">
      <c r="I4" s="15" t="s">
        <v>25</v>
      </c>
    </row>
    <row r="5" spans="1:9" ht="47.25">
      <c r="A5" s="54" t="s">
        <v>482</v>
      </c>
      <c r="B5" s="37" t="s">
        <v>66</v>
      </c>
      <c r="C5" s="38" t="s">
        <v>67</v>
      </c>
      <c r="D5" s="38" t="s">
        <v>68</v>
      </c>
      <c r="E5" s="38" t="s">
        <v>69</v>
      </c>
      <c r="F5" s="38" t="s">
        <v>70</v>
      </c>
      <c r="G5" s="38" t="s">
        <v>71</v>
      </c>
      <c r="H5" s="37" t="s">
        <v>72</v>
      </c>
      <c r="I5" s="38" t="s">
        <v>73</v>
      </c>
    </row>
    <row r="6" spans="1:9" ht="18" customHeight="1">
      <c r="A6" s="56">
        <v>16239700884</v>
      </c>
      <c r="B6" s="41">
        <v>15973850651</v>
      </c>
      <c r="C6" s="41">
        <v>157219444</v>
      </c>
      <c r="D6" s="41">
        <v>39610856</v>
      </c>
      <c r="E6" s="41">
        <v>37592028</v>
      </c>
      <c r="F6" s="41">
        <v>6895397</v>
      </c>
      <c r="G6" s="41">
        <v>14123975</v>
      </c>
      <c r="H6" s="41">
        <v>10408533</v>
      </c>
      <c r="I6" s="41"/>
    </row>
  </sheetData>
  <phoneticPr fontId="4"/>
  <printOptions horizontalCentered="1" verticalCentered="1"/>
  <pageMargins left="0.39370078740157483" right="0.39370078740157483" top="0.59055118110236227" bottom="0.39370078740157483" header="0.19685039370078741" footer="0.19685039370078741"/>
  <headerFooter>
    <oddHeader>&amp;R&amp;9&amp;D</oddHeader>
    <oddFooter>&amp;C&amp;9&amp;P/&amp;N</oddFooter>
  </headerFooter>
</worksheet>
</file>