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-man\Desktop\津島作業\R3\〇附属明細消去等まだ\円単位\"/>
    </mc:Choice>
  </mc:AlternateContent>
  <xr:revisionPtr revIDLastSave="0" documentId="13_ncr:1_{9EB46AB4-E6CD-405A-81F3-E3F5DBA910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" sheetId="2" r:id="rId4"/>
    <sheet name="1.(1)⑤貸付金の明細" sheetId="3" r:id="rId5"/>
    <sheet name="1.(1)⑥長期延滞債権の明細" sheetId="5" r:id="rId6"/>
    <sheet name="1.(1)⑦未収金の明細" sheetId="4" r:id="rId7"/>
    <sheet name="1.(2)①地方債（借入先別）の明細" sheetId="6" r:id="rId8"/>
    <sheet name="1.(2)②地方債（利率別）の明細" sheetId="7" r:id="rId9"/>
    <sheet name="1.(2)③地方債（返済期間別）の明細" sheetId="8" r:id="rId10"/>
    <sheet name="1.(2)④特定の契約条項が付された地方債等の概要" sheetId="9" r:id="rId11"/>
    <sheet name="1.(2)⑤引当金の明細" sheetId="10" r:id="rId12"/>
    <sheet name="2.(1)補助金等の明細" sheetId="11" r:id="rId13"/>
    <sheet name="3.(1)財源の明細" sheetId="13" r:id="rId14"/>
    <sheet name="3.(2)財源情報の明細" sheetId="21" r:id="rId15"/>
    <sheet name="4.(1)資金の明細" sheetId="12" r:id="rId16"/>
    <sheet name="貸借対照表(BS)" sheetId="14" state="hidden" r:id="rId17"/>
    <sheet name="行政コスト計算書(PL)" sheetId="15" state="hidden" r:id="rId18"/>
    <sheet name="純資産変動計算書(NW)" sheetId="16" state="hidden" r:id="rId19"/>
    <sheet name="資金収支計算書(CF)" sheetId="17" state="hidden" r:id="rId20"/>
    <sheet name="チェック" sheetId="18" state="hidden" r:id="rId21"/>
  </sheets>
  <definedNames>
    <definedName name="_xlnm.Print_Titles" localSheetId="0">'1.(1)①有形固定資産の明細'!$1:$5</definedName>
    <definedName name="_xlnm.Print_Titles" localSheetId="1">'1.(1)②有形固定資産に係る行政目的別の明細'!$1:$5</definedName>
    <definedName name="市場価格のあるもの">'1.(1)③投資及び出資金の明細'!$A$7:$H$10</definedName>
    <definedName name="市場価格のないもののうち連結対象団体に対するもの">'1.(1)③投資及び出資金の明細'!$A$13:$J$18</definedName>
    <definedName name="市場価格のないもののうち連結対象団体以外に対するもの">'1.(1)③投資及び出資金の明細'!$A$21:$K$32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18" l="1"/>
  <c r="G44" i="18" l="1"/>
  <c r="F44" i="18"/>
  <c r="H44" i="18" s="1"/>
  <c r="G42" i="18"/>
  <c r="F42" i="18"/>
  <c r="G41" i="18"/>
  <c r="F41" i="18"/>
  <c r="G38" i="18"/>
  <c r="G37" i="18"/>
  <c r="F37" i="18"/>
  <c r="G36" i="18"/>
  <c r="F36" i="18"/>
  <c r="G35" i="18"/>
  <c r="F35" i="18"/>
  <c r="G34" i="18"/>
  <c r="F34" i="18"/>
  <c r="H34" i="18" s="1"/>
  <c r="G33" i="18"/>
  <c r="F33" i="18"/>
  <c r="G32" i="18"/>
  <c r="F32" i="18"/>
  <c r="G31" i="18"/>
  <c r="G30" i="18"/>
  <c r="G29" i="18"/>
  <c r="G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0" i="18"/>
  <c r="F20" i="18"/>
  <c r="G19" i="18"/>
  <c r="F19" i="18"/>
  <c r="H19" i="18" s="1"/>
  <c r="G18" i="18"/>
  <c r="F18" i="18"/>
  <c r="G17" i="18"/>
  <c r="G16" i="18"/>
  <c r="G14" i="18"/>
  <c r="G12" i="18"/>
  <c r="G11" i="18"/>
  <c r="G10" i="18"/>
  <c r="G9" i="18"/>
  <c r="G8" i="18"/>
  <c r="G7" i="18"/>
  <c r="G6" i="18"/>
  <c r="F6" i="18"/>
  <c r="G5" i="18"/>
  <c r="F5" i="18"/>
  <c r="G4" i="18"/>
  <c r="G3" i="18"/>
  <c r="F3" i="18"/>
  <c r="G2" i="18"/>
  <c r="F2" i="18"/>
  <c r="H27" i="18" l="1"/>
  <c r="H35" i="18"/>
  <c r="H42" i="18"/>
  <c r="H33" i="18"/>
  <c r="H23" i="18"/>
  <c r="H5" i="18"/>
  <c r="H24" i="18"/>
  <c r="H6" i="18"/>
  <c r="H25" i="18"/>
  <c r="H20" i="18"/>
  <c r="H3" i="18"/>
  <c r="H41" i="18"/>
  <c r="H32" i="18"/>
  <c r="H36" i="18"/>
  <c r="H18" i="18"/>
  <c r="H2" i="18"/>
  <c r="H22" i="18"/>
  <c r="H26" i="18"/>
  <c r="H37" i="18"/>
  <c r="F9" i="18" l="1"/>
  <c r="H9" i="18" s="1"/>
  <c r="F8" i="18"/>
  <c r="H8" i="18" s="1"/>
  <c r="F7" i="18" l="1"/>
  <c r="H7" i="18" s="1"/>
  <c r="F29" i="18" l="1"/>
  <c r="H29" i="18" s="1"/>
  <c r="F31" i="18" l="1"/>
  <c r="H31" i="18" s="1"/>
  <c r="F38" i="18"/>
  <c r="H38" i="18" s="1"/>
  <c r="F30" i="18" l="1"/>
  <c r="H30" i="18" s="1"/>
  <c r="F28" i="18"/>
  <c r="H28" i="18" s="1"/>
  <c r="F17" i="18"/>
  <c r="F16" i="18" l="1"/>
  <c r="H16" i="18" s="1"/>
  <c r="H17" i="18"/>
  <c r="F12" i="18"/>
  <c r="H12" i="18" s="1"/>
  <c r="F10" i="18"/>
  <c r="H10" i="18" s="1"/>
  <c r="F14" i="18"/>
  <c r="H14" i="18" s="1"/>
  <c r="F11" i="18"/>
  <c r="H11" i="18" s="1"/>
  <c r="F4" i="18"/>
  <c r="H4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LMG06</author>
  </authors>
  <commentList>
    <comment ref="I35" authorId="0" shapeId="0" xr:uid="{64E043D6-D520-4B10-B698-E836F5580CF0}">
      <text>
        <r>
          <rPr>
            <b/>
            <sz val="9"/>
            <color indexed="81"/>
            <rFont val="MS P ゴシック"/>
            <family val="3"/>
            <charset val="128"/>
          </rPr>
          <t>地方債償還に係る補助金</t>
        </r>
      </text>
    </comment>
    <comment ref="I36" authorId="0" shapeId="0" xr:uid="{53054F38-99C5-4FE3-ACB2-5B55D6C10C93}">
      <text>
        <r>
          <rPr>
            <b/>
            <sz val="9"/>
            <color indexed="81"/>
            <rFont val="MS P ゴシック"/>
            <family val="3"/>
            <charset val="128"/>
          </rPr>
          <t>借換債に係る地方債収入</t>
        </r>
      </text>
    </comment>
    <comment ref="I37" authorId="0" shapeId="0" xr:uid="{04FD203F-E495-45A4-BCA0-42976F6BF39B}">
      <text>
        <r>
          <rPr>
            <b/>
            <sz val="9"/>
            <color indexed="81"/>
            <rFont val="MS P ゴシック"/>
            <family val="3"/>
            <charset val="128"/>
          </rPr>
          <t>CF財務活動支出のうち税収等以外を財源とするもの（使用料・手数料など）</t>
        </r>
      </text>
    </comment>
  </commentList>
</comments>
</file>

<file path=xl/sharedStrings.xml><?xml version="1.0" encoding="utf-8"?>
<sst xmlns="http://schemas.openxmlformats.org/spreadsheetml/2006/main" count="1101" uniqueCount="485">
  <si>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</si>
  <si>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</si>
  <si>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</si>
  <si>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</si>
  <si>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</si>
  <si>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</si>
  <si>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</si>
  <si>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</si>
  <si>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</si>
  <si>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</si>
  <si>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</si>
  <si>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</si>
  <si>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</si>
  <si>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</si>
  <si>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</si>
  <si>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</si>
  <si>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</si>
  <si>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</si>
  <si>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</si>
  <si>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</si>
  <si>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</si>
  <si>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</si>
  <si>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</si>
  <si>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</si>
  <si>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</si>
  <si>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(単位：円)</t>
    <rPh sb="4" eb="5">
      <t>エン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</si>
  <si>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</si>
  <si>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</si>
  <si>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</si>
  <si>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</si>
  <si>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</si>
  <si>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</si>
  <si>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基金の明細</t>
    <phoneticPr fontId="4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</si>
  <si>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</si>
  <si>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</si>
  <si>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</si>
  <si>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</si>
  <si>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</si>
  <si>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</si>
  <si>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</si>
  <si>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</si>
  <si>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</si>
  <si>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</si>
  <si>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</si>
  <si>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</si>
  <si>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</si>
  <si>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</si>
  <si>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</si>
  <si>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</si>
  <si>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</si>
  <si>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</si>
  <si>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</si>
  <si>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</si>
  <si>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</si>
  <si>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</si>
  <si>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</si>
  <si>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</si>
  <si>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</si>
  <si>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</si>
  <si>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</si>
  <si>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</si>
  <si>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</si>
  <si>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</si>
  <si>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</si>
  <si>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</si>
  <si>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</si>
  <si>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</si>
  <si>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</si>
  <si>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</si>
  <si>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</si>
  <si>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</si>
  <si>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</si>
  <si>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</si>
  <si>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</si>
  <si>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</si>
  <si>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</si>
  <si>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</si>
  <si>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</si>
  <si>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</si>
  <si>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</si>
  <si>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</si>
  <si>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</si>
  <si>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</si>
  <si>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</si>
  <si>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</si>
  <si>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</si>
  <si>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</si>
  <si>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</si>
  <si>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</si>
  <si>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</si>
  <si>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</si>
  <si>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</si>
  <si>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</si>
  <si>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投資損失引当金</t>
  </si>
  <si>
    <t>退職手当引当金</t>
  </si>
  <si>
    <t>損失補償等引当金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</si>
  <si>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</si>
  <si>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</si>
  <si>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</si>
  <si>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</si>
  <si>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</si>
  <si>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</si>
  <si>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</si>
  <si>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</si>
  <si>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</si>
  <si>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資金の明細</t>
  </si>
  <si>
    <t>短期投資</t>
    <rPh sb="0" eb="2">
      <t>タンキ</t>
    </rPh>
    <rPh sb="2" eb="4">
      <t>トウシ</t>
    </rPh>
    <phoneticPr fontId="2"/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</si>
  <si>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</si>
  <si>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</si>
  <si>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</si>
  <si>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</si>
  <si>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</si>
  <si>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</si>
  <si>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</si>
  <si>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【様式第1号】</t>
  </si>
  <si>
    <t>（単位：円）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</si>
  <si>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</si>
  <si>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</si>
  <si>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</si>
  <si>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</si>
  <si>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</si>
  <si>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</si>
  <si>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</si>
  <si>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</si>
  <si>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</si>
  <si>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</si>
  <si>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</si>
  <si>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</si>
  <si>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</si>
  <si>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</si>
  <si>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</si>
  <si>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</si>
  <si>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</si>
  <si>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</si>
  <si>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</si>
  <si>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</si>
  <si>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</si>
  <si>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</si>
  <si>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</si>
  <si>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</si>
  <si>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</si>
  <si>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</si>
  <si>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</si>
  <si>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</si>
  <si>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</si>
  <si>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</si>
  <si>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</si>
  <si>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</si>
  <si>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</si>
  <si>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</si>
  <si>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</si>
  <si>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</si>
  <si>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</si>
  <si>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</si>
  <si>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</si>
  <si>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</si>
  <si>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</si>
  <si>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</si>
  <si>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</si>
  <si>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</si>
  <si>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</si>
  <si>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</si>
  <si>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</si>
  <si>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</si>
  <si>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</si>
  <si>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</si>
  <si>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</si>
  <si>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</si>
  <si>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</si>
  <si>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</si>
  <si>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</si>
  <si>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</si>
  <si>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</si>
  <si>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</si>
  <si>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</si>
  <si>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</si>
  <si>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</si>
  <si>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</si>
  <si>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</si>
  <si>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</si>
  <si>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</si>
  <si>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</si>
  <si>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【様式第2号】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</si>
  <si>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</si>
  <si>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</si>
  <si>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</si>
  <si>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</si>
  <si>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</si>
  <si>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</si>
  <si>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</si>
  <si>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</si>
  <si>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</si>
  <si>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</si>
  <si>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</si>
  <si>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</si>
  <si>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</si>
  <si>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</si>
  <si>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</si>
  <si>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</si>
  <si>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</si>
  <si>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</si>
  <si>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</si>
  <si>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</si>
  <si>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</si>
  <si>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</si>
  <si>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</si>
  <si>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</si>
  <si>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</si>
  <si>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</si>
  <si>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</si>
  <si>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</si>
  <si>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</si>
  <si>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</si>
  <si>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</si>
  <si>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</si>
  <si>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</si>
  <si>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</si>
  <si>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</si>
  <si>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</si>
  <si>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</si>
  <si>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</si>
  <si>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</si>
  <si>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</si>
  <si>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</si>
  <si>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</si>
  <si>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</si>
  <si>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</si>
  <si>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</si>
  <si>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</si>
  <si>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</si>
  <si>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</si>
  <si>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</si>
  <si>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</si>
  <si>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</si>
  <si>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</si>
  <si>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</si>
  <si>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</si>
  <si>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</si>
  <si>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</si>
  <si>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</si>
  <si>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</si>
  <si>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</si>
  <si>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</si>
  <si>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</si>
  <si>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</si>
  <si>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</si>
  <si>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</si>
  <si>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</si>
  <si>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</si>
  <si>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</si>
  <si>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</si>
  <si>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</si>
  <si>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</si>
  <si>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</si>
  <si>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</si>
  <si>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</si>
  <si>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</si>
  <si>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</si>
  <si>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</si>
  <si>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</si>
  <si>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</si>
  <si>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</si>
  <si>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</si>
  <si>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</si>
  <si>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</si>
  <si>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</si>
  <si>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</si>
  <si>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</si>
  <si>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</si>
  <si>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</si>
  <si>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</si>
  <si>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</si>
  <si>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</si>
  <si>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</si>
  <si>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</si>
  <si>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１．貸借対照表の内容に関する明細</t>
    <rPh sb="2" eb="7">
      <t>タイシャクタイショウヒョウ</t>
    </rPh>
    <rPh sb="8" eb="10">
      <t>ナイヨウ</t>
    </rPh>
    <rPh sb="11" eb="12">
      <t>カン</t>
    </rPh>
    <rPh sb="14" eb="16">
      <t>メイサイ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</si>
  <si>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</si>
  <si>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科目</t>
    <rPh sb="0" eb="2">
      <t>カモク</t>
    </rPh>
    <phoneticPr fontId="4"/>
  </si>
  <si>
    <t>附属明細書金額</t>
    <rPh sb="0" eb="5">
      <t>フゾクメイサイショ</t>
    </rPh>
    <rPh sb="5" eb="7">
      <t>キンガク</t>
    </rPh>
    <phoneticPr fontId="4"/>
  </si>
  <si>
    <t>財務諸表金額</t>
    <rPh sb="0" eb="4">
      <t>ザイムショヒョウ</t>
    </rPh>
    <rPh sb="4" eb="6">
      <t>キンガク</t>
    </rPh>
    <phoneticPr fontId="4"/>
  </si>
  <si>
    <t>チェック</t>
    <phoneticPr fontId="4"/>
  </si>
  <si>
    <t>明細書名称</t>
    <rPh sb="0" eb="3">
      <t>メイサイショ</t>
    </rPh>
    <rPh sb="3" eb="5">
      <t>メイショウ</t>
    </rPh>
    <phoneticPr fontId="4"/>
  </si>
  <si>
    <t>③</t>
    <phoneticPr fontId="4"/>
  </si>
  <si>
    <t>出資金</t>
    <rPh sb="0" eb="3">
      <t>シュッシキン</t>
    </rPh>
    <phoneticPr fontId="4"/>
  </si>
  <si>
    <t>①</t>
    <phoneticPr fontId="4"/>
  </si>
  <si>
    <t>②</t>
    <phoneticPr fontId="4"/>
  </si>
  <si>
    <t>④</t>
    <phoneticPr fontId="4"/>
  </si>
  <si>
    <t>⑤</t>
    <phoneticPr fontId="4"/>
  </si>
  <si>
    <t>有形固定資産の明細</t>
    <rPh sb="0" eb="6">
      <t>ユウケイコテイシサン</t>
    </rPh>
    <rPh sb="7" eb="9">
      <t>メイサイ</t>
    </rPh>
    <phoneticPr fontId="4"/>
  </si>
  <si>
    <t>有形固定資産の行政目的別明細</t>
    <rPh sb="0" eb="6">
      <t>ユウケイコテイシサン</t>
    </rPh>
    <rPh sb="7" eb="9">
      <t>ギョウセイ</t>
    </rPh>
    <rPh sb="9" eb="11">
      <t>モクテキ</t>
    </rPh>
    <rPh sb="11" eb="12">
      <t>ベツ</t>
    </rPh>
    <rPh sb="12" eb="14">
      <t>メイサイ</t>
    </rPh>
    <phoneticPr fontId="4"/>
  </si>
  <si>
    <t>投資及び出資金の明細</t>
    <phoneticPr fontId="4"/>
  </si>
  <si>
    <t>財政調整基金</t>
    <rPh sb="0" eb="6">
      <t>ザイセイチョウセイキキン</t>
    </rPh>
    <phoneticPr fontId="4"/>
  </si>
  <si>
    <t>減債基金</t>
    <rPh sb="0" eb="4">
      <t>ゲンサイキキン</t>
    </rPh>
    <phoneticPr fontId="4"/>
  </si>
  <si>
    <t>その他</t>
    <rPh sb="2" eb="3">
      <t>タ</t>
    </rPh>
    <phoneticPr fontId="4"/>
  </si>
  <si>
    <t>貸付金の明細</t>
    <rPh sb="0" eb="2">
      <t>カシツケ</t>
    </rPh>
    <rPh sb="2" eb="3">
      <t>キン</t>
    </rPh>
    <rPh sb="4" eb="6">
      <t>メイサイ</t>
    </rPh>
    <phoneticPr fontId="4"/>
  </si>
  <si>
    <t>長期貸付金</t>
    <rPh sb="0" eb="5">
      <t>チョウキカシツケキン</t>
    </rPh>
    <phoneticPr fontId="4"/>
  </si>
  <si>
    <t>短期貸付金</t>
    <rPh sb="0" eb="5">
      <t>タンキカシツケキン</t>
    </rPh>
    <phoneticPr fontId="4"/>
  </si>
  <si>
    <t>⑥</t>
    <phoneticPr fontId="4"/>
  </si>
  <si>
    <t>未収金</t>
    <rPh sb="0" eb="3">
      <t>ミシュウキン</t>
    </rPh>
    <phoneticPr fontId="4"/>
  </si>
  <si>
    <t>⑦</t>
    <phoneticPr fontId="4"/>
  </si>
  <si>
    <t>長期延滞債権</t>
    <rPh sb="0" eb="6">
      <t>チョウキエンタイサイケン</t>
    </rPh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</si>
  <si>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</si>
  <si>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 xml:space="preserve"> １年内償還予定地方債</t>
  </si>
  <si>
    <t>地方債</t>
    <rPh sb="0" eb="3">
      <t>チホウサイ</t>
    </rPh>
    <phoneticPr fontId="4"/>
  </si>
  <si>
    <t>地方債、 １年内償還予定地方債</t>
    <rPh sb="0" eb="3">
      <t>チホウサイ</t>
    </rPh>
    <phoneticPr fontId="4"/>
  </si>
  <si>
    <t>ー</t>
  </si>
  <si>
    <t>ー</t>
    <phoneticPr fontId="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</si>
  <si>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</si>
  <si>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（１）補助金等の明細</t>
    <rPh sb="3" eb="6">
      <t>ホジョキン</t>
    </rPh>
    <rPh sb="6" eb="7">
      <t>トウ</t>
    </rPh>
    <rPh sb="8" eb="10">
      <t>メイサイ</t>
    </rPh>
    <phoneticPr fontId="4"/>
  </si>
  <si>
    <t>補助金等</t>
    <rPh sb="0" eb="3">
      <t>ホジョキン</t>
    </rPh>
    <rPh sb="3" eb="4">
      <t>トウ</t>
    </rPh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</si>
  <si>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</si>
  <si>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（１）財源の明細</t>
    <rPh sb="3" eb="5">
      <t>ザイゲン</t>
    </rPh>
    <rPh sb="6" eb="8">
      <t>メイサイ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</si>
  <si>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</si>
  <si>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税収等</t>
    <rPh sb="0" eb="2">
      <t>ゼイシュウ</t>
    </rPh>
    <rPh sb="2" eb="3">
      <t>トウ</t>
    </rPh>
    <phoneticPr fontId="4"/>
  </si>
  <si>
    <t>国県等補助金</t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</si>
  <si>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</si>
  <si>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rPh sb="3" eb="5">
      <t>シキン</t>
    </rPh>
    <rPh sb="6" eb="8">
      <t>メイサイ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</si>
  <si>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</si>
  <si>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</si>
  <si>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</si>
  <si>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</si>
  <si>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</si>
  <si>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</si>
  <si>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</si>
  <si>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</si>
  <si>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</si>
  <si>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国庫支出金</t>
    <rPh sb="0" eb="5">
      <t>コッコシシュツキン</t>
    </rPh>
    <phoneticPr fontId="4"/>
  </si>
  <si>
    <t>県支出金</t>
    <rPh sb="0" eb="4">
      <t>ケンシシュツキン</t>
    </rPh>
    <phoneticPr fontId="4"/>
  </si>
  <si>
    <t>(単位：円)</t>
    <rPh sb="4" eb="5">
      <t>エン</t>
    </rPh>
    <phoneticPr fontId="4"/>
  </si>
  <si>
    <t>貸付金の明細、長期延滞債権の明細の合計</t>
    <rPh sb="0" eb="2">
      <t>カシツケ</t>
    </rPh>
    <rPh sb="2" eb="3">
      <t>キン</t>
    </rPh>
    <rPh sb="4" eb="6">
      <t>メイサイ</t>
    </rPh>
    <rPh sb="17" eb="19">
      <t>ゴウケイ</t>
    </rPh>
    <phoneticPr fontId="4"/>
  </si>
  <si>
    <t>貸付金の明細、未収金の明細の合計</t>
    <rPh sb="0" eb="2">
      <t>カシツケ</t>
    </rPh>
    <rPh sb="2" eb="3">
      <t>キン</t>
    </rPh>
    <rPh sb="4" eb="6">
      <t>メイサイ</t>
    </rPh>
    <rPh sb="7" eb="10">
      <t>ミシュウキン</t>
    </rPh>
    <rPh sb="14" eb="16">
      <t>ゴウケイ</t>
    </rPh>
    <phoneticPr fontId="4"/>
  </si>
  <si>
    <t>徴収不能引当金（流動資産）</t>
    <rPh sb="8" eb="10">
      <t>リュウドウ</t>
    </rPh>
    <phoneticPr fontId="4"/>
  </si>
  <si>
    <t>資本的_x000D_補助金</t>
    <phoneticPr fontId="4"/>
  </si>
  <si>
    <t>経常的_x000D_補助金</t>
    <phoneticPr fontId="4"/>
  </si>
  <si>
    <t xml:space="preserve">    公共施設等整備費支出</t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</si>
  <si>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</si>
  <si>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</si>
  <si>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</si>
  <si>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</si>
  <si>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</si>
  <si>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</si>
  <si>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</si>
  <si>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</si>
  <si>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</si>
  <si>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</si>
  <si>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</si>
  <si>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</si>
  <si>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</si>
  <si>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</si>
  <si>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</si>
  <si>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</si>
  <si>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</si>
  <si>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</si>
  <si>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</si>
  <si>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</si>
  <si>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</si>
  <si>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</si>
  <si>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</si>
  <si>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</si>
  <si>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</si>
  <si>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</si>
  <si>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</si>
  <si>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</t>
    <rPh sb="0" eb="6">
      <t>ユウケイコテイシサン</t>
    </rPh>
    <phoneticPr fontId="4"/>
  </si>
  <si>
    <t>財源情報の明細</t>
  </si>
  <si>
    <t>内訳</t>
  </si>
  <si>
    <t>有形固定資産等の増加</t>
  </si>
  <si>
    <t>貸付金・基金等の増加</t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</si>
  <si>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</si>
  <si>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現金預金</t>
    <rPh sb="0" eb="2">
      <t>ゲンキン</t>
    </rPh>
    <rPh sb="2" eb="4">
      <t>ヨキン</t>
    </rPh>
    <phoneticPr fontId="2"/>
  </si>
  <si>
    <t>地方債（CF地方債収入と一致）</t>
    <rPh sb="0" eb="3">
      <t>チホウサイ</t>
    </rPh>
    <rPh sb="6" eb="9">
      <t>チホウサイ</t>
    </rPh>
    <rPh sb="9" eb="11">
      <t>シュウニュウ</t>
    </rPh>
    <rPh sb="12" eb="14">
      <t>イッチ</t>
    </rPh>
    <phoneticPr fontId="4"/>
  </si>
  <si>
    <t>財源内訳チェック</t>
    <rPh sb="0" eb="2">
      <t>ザイゲン</t>
    </rPh>
    <rPh sb="2" eb="4">
      <t>ウチワケ</t>
    </rPh>
    <phoneticPr fontId="4"/>
  </si>
  <si>
    <t>BS</t>
    <phoneticPr fontId="4"/>
  </si>
  <si>
    <t>NW</t>
    <phoneticPr fontId="4"/>
  </si>
  <si>
    <t>固定資産等形成分</t>
    <rPh sb="0" eb="8">
      <t>コテイシサントウケイセイブン</t>
    </rPh>
    <phoneticPr fontId="4"/>
  </si>
  <si>
    <t>余剰分（不足分）</t>
    <rPh sb="0" eb="3">
      <t>ヨジョウブン</t>
    </rPh>
    <rPh sb="4" eb="7">
      <t>フソクブン</t>
    </rPh>
    <phoneticPr fontId="4"/>
  </si>
  <si>
    <t>現金預金内訳チェック</t>
    <rPh sb="0" eb="4">
      <t>ゲンキンヨキン</t>
    </rPh>
    <rPh sb="4" eb="6">
      <t>ウチワケ</t>
    </rPh>
    <phoneticPr fontId="4"/>
  </si>
  <si>
    <t>現金預金</t>
    <phoneticPr fontId="4"/>
  </si>
  <si>
    <t>CF</t>
    <phoneticPr fontId="4"/>
  </si>
  <si>
    <t>税収等（NW税収等－CF財務活動支出）</t>
    <rPh sb="0" eb="3">
      <t>ゼイシュウトウ</t>
    </rPh>
    <rPh sb="6" eb="9">
      <t>ゼイシュウトウ</t>
    </rPh>
    <rPh sb="12" eb="14">
      <t>ザイム</t>
    </rPh>
    <rPh sb="14" eb="16">
      <t>カツドウ</t>
    </rPh>
    <rPh sb="16" eb="18">
      <t>シシュツ</t>
    </rPh>
    <phoneticPr fontId="4"/>
  </si>
  <si>
    <t>市場価格のないもののうち連結対象団体に対するもの</t>
    <phoneticPr fontId="4"/>
  </si>
  <si>
    <t>資本的補助金</t>
    <rPh sb="0" eb="3">
      <t>シホンテキ</t>
    </rPh>
    <phoneticPr fontId="4"/>
  </si>
  <si>
    <t>純行政コスト</t>
    <phoneticPr fontId="4"/>
  </si>
  <si>
    <t>有形固定資産等の増加</t>
    <phoneticPr fontId="4"/>
  </si>
  <si>
    <t>税収等</t>
    <phoneticPr fontId="4"/>
  </si>
  <si>
    <t>財源の明細</t>
    <phoneticPr fontId="4"/>
  </si>
  <si>
    <t>一般会計等相殺</t>
    <rPh sb="0" eb="5">
      <t>イッパンカイケイトウ</t>
    </rPh>
    <rPh sb="5" eb="7">
      <t>ソウサイ</t>
    </rPh>
    <phoneticPr fontId="4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</si>
  <si>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4"/>
  </si>
  <si>
    <t>一般会計等</t>
    <rPh sb="0" eb="5">
      <t>イッパンカイケイトウ</t>
    </rPh>
    <phoneticPr fontId="4"/>
  </si>
  <si>
    <t>自治体名：津島市</t>
  </si>
  <si>
    <t>津島市民病院</t>
    <rPh sb="0" eb="2">
      <t>ツシマ</t>
    </rPh>
    <rPh sb="2" eb="4">
      <t>シミン</t>
    </rPh>
    <rPh sb="4" eb="6">
      <t>ビョウイン</t>
    </rPh>
    <phoneticPr fontId="4"/>
  </si>
  <si>
    <t>住宅新築資金貸付金（住宅新築資金）</t>
    <rPh sb="0" eb="2">
      <t>ジュウタク</t>
    </rPh>
    <rPh sb="2" eb="4">
      <t>シンチク</t>
    </rPh>
    <rPh sb="4" eb="6">
      <t>シキン</t>
    </rPh>
    <rPh sb="6" eb="8">
      <t>カシツケ</t>
    </rPh>
    <rPh sb="8" eb="9">
      <t>キン</t>
    </rPh>
    <rPh sb="10" eb="12">
      <t>ジュウタク</t>
    </rPh>
    <rPh sb="12" eb="14">
      <t>シンチク</t>
    </rPh>
    <rPh sb="14" eb="16">
      <t>シキン</t>
    </rPh>
    <phoneticPr fontId="4"/>
  </si>
  <si>
    <t>住宅新築資金貸付金（宅地取得資金）</t>
  </si>
  <si>
    <t>利率見直し方式（借入れ後５年ごとに利率の見直しを行うもの）</t>
  </si>
  <si>
    <t>利率見直し方式（借入れ後10年ごとに利率の見直しを行うもの）</t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</si>
  <si>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</si>
  <si>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寄附金</t>
    <rPh sb="0" eb="3">
      <t>キフキン</t>
    </rPh>
    <phoneticPr fontId="4"/>
  </si>
  <si>
    <t>諸収入</t>
    <rPh sb="0" eb="3">
      <t>ショシュウニュウ</t>
    </rPh>
    <phoneticPr fontId="4"/>
  </si>
  <si>
    <t>住宅新築資金等貸付事業特別会計</t>
    <phoneticPr fontId="4"/>
  </si>
  <si>
    <t>コミュニティ・プラント事業特別会計</t>
    <rPh sb="11" eb="13">
      <t>ジギョウ</t>
    </rPh>
    <rPh sb="13" eb="15">
      <t>トクベツ</t>
    </rPh>
    <rPh sb="15" eb="17">
      <t>カイケイ</t>
    </rPh>
    <phoneticPr fontId="4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</si>
  <si>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4"/>
  </si>
  <si>
    <t>一般会計／市民税（個人）</t>
  </si>
  <si>
    <t>一般会計／市民税（法人）</t>
  </si>
  <si>
    <t>一般会計／固定資産税</t>
  </si>
  <si>
    <t>一般会計／軽自動車税</t>
  </si>
  <si>
    <t>一般会計／都市計画税</t>
  </si>
  <si>
    <t>一般会計／分担金及び負担金</t>
  </si>
  <si>
    <t>一般会計／使用料及び手数料</t>
  </si>
  <si>
    <t>一般会計／諸収入(雑入）</t>
  </si>
  <si>
    <t>コミュニティ・プラント事業特別会計／使用料及び手数料</t>
    <phoneticPr fontId="4"/>
  </si>
  <si>
    <t>貸借対照表</t>
  </si>
  <si>
    <t>資金収支計算書</t>
  </si>
  <si>
    <t>純資産変動計算書</t>
  </si>
  <si>
    <t>行政コスト計算書</t>
  </si>
  <si>
    <t>名古屋西流通センター（株）</t>
    <rPh sb="0" eb="3">
      <t>ナゴヤ</t>
    </rPh>
    <rPh sb="3" eb="4">
      <t>ニシ</t>
    </rPh>
    <rPh sb="4" eb="6">
      <t>リュウツウ</t>
    </rPh>
    <rPh sb="10" eb="13">
      <t>カブ</t>
    </rPh>
    <phoneticPr fontId="7"/>
  </si>
  <si>
    <t>市民病院事業会計</t>
    <rPh sb="0" eb="2">
      <t>シミン</t>
    </rPh>
    <rPh sb="2" eb="4">
      <t>ビョウイン</t>
    </rPh>
    <rPh sb="4" eb="6">
      <t>ジギョウ</t>
    </rPh>
    <rPh sb="6" eb="8">
      <t>カイケイ</t>
    </rPh>
    <phoneticPr fontId="7"/>
  </si>
  <si>
    <t>上水道事業会計</t>
    <rPh sb="0" eb="3">
      <t>ジョウスイドウ</t>
    </rPh>
    <rPh sb="3" eb="5">
      <t>ジギョウ</t>
    </rPh>
    <rPh sb="5" eb="7">
      <t>カイケイ</t>
    </rPh>
    <phoneticPr fontId="7"/>
  </si>
  <si>
    <t>下水道事業会計</t>
    <rPh sb="0" eb="3">
      <t>ゲスイドウ</t>
    </rPh>
    <rPh sb="3" eb="5">
      <t>ジギョウ</t>
    </rPh>
    <rPh sb="5" eb="7">
      <t>カイケイ</t>
    </rPh>
    <phoneticPr fontId="7"/>
  </si>
  <si>
    <t>住宅新築資金等貸付事業特別会計／住宅新築資金貸付金</t>
    <rPh sb="16" eb="18">
      <t>ジュウタク</t>
    </rPh>
    <rPh sb="18" eb="20">
      <t>シンチク</t>
    </rPh>
    <rPh sb="20" eb="22">
      <t>シキン</t>
    </rPh>
    <rPh sb="22" eb="24">
      <t>カシツケ</t>
    </rPh>
    <rPh sb="24" eb="25">
      <t>キン</t>
    </rPh>
    <phoneticPr fontId="4"/>
  </si>
  <si>
    <t>特定の契約条項が_x000D_
付された地方債残高</t>
  </si>
  <si>
    <t>特定の契約条項が付された地方債の概要</t>
  </si>
  <si>
    <t>地方債</t>
  </si>
  <si>
    <t>地方債（借入先別）の明細</t>
  </si>
  <si>
    <t>地方債（利率別）の明細</t>
  </si>
  <si>
    <t>地方債（返済期間別）の明細</t>
  </si>
  <si>
    <t>地方債残高</t>
  </si>
  <si>
    <t>西尾張シーエーティービー（株）</t>
    <rPh sb="0" eb="1">
      <t>ニシ</t>
    </rPh>
    <rPh sb="1" eb="3">
      <t>オワリ</t>
    </rPh>
    <rPh sb="12" eb="15">
      <t>カブ</t>
    </rPh>
    <phoneticPr fontId="9"/>
  </si>
  <si>
    <t>名古屋西部ソイルリサイクル（株）</t>
    <rPh sb="0" eb="3">
      <t>ナゴヤ</t>
    </rPh>
    <rPh sb="3" eb="5">
      <t>セイブ</t>
    </rPh>
    <rPh sb="13" eb="16">
      <t>カブ</t>
    </rPh>
    <phoneticPr fontId="9"/>
  </si>
  <si>
    <t>（公財）一宮地場産業ファッションデザインセンター出捐金</t>
    <rPh sb="1" eb="2">
      <t>コウ</t>
    </rPh>
    <rPh sb="2" eb="3">
      <t>ザイ</t>
    </rPh>
    <rPh sb="4" eb="6">
      <t>イチノミヤ</t>
    </rPh>
    <rPh sb="6" eb="8">
      <t>ジバ</t>
    </rPh>
    <rPh sb="8" eb="10">
      <t>サンギョウ</t>
    </rPh>
    <phoneticPr fontId="9"/>
  </si>
  <si>
    <t>愛知県信用保証協会</t>
    <rPh sb="0" eb="3">
      <t>アイチケン</t>
    </rPh>
    <rPh sb="3" eb="5">
      <t>シンヨウ</t>
    </rPh>
    <rPh sb="5" eb="7">
      <t>ホショウ</t>
    </rPh>
    <rPh sb="7" eb="9">
      <t>キョウカイ</t>
    </rPh>
    <phoneticPr fontId="9"/>
  </si>
  <si>
    <t>神島田祖父母の家温泉加入金</t>
    <rPh sb="0" eb="1">
      <t>カミ</t>
    </rPh>
    <rPh sb="1" eb="3">
      <t>シマダ</t>
    </rPh>
    <rPh sb="3" eb="6">
      <t>ソフボ</t>
    </rPh>
    <rPh sb="7" eb="8">
      <t>イエ</t>
    </rPh>
    <rPh sb="8" eb="10">
      <t>オンセン</t>
    </rPh>
    <rPh sb="10" eb="13">
      <t>カニュウキン</t>
    </rPh>
    <phoneticPr fontId="9"/>
  </si>
  <si>
    <t>（公財）愛知県国際交流協会出捐金</t>
    <rPh sb="1" eb="2">
      <t>コウ</t>
    </rPh>
    <rPh sb="2" eb="3">
      <t>ザイ</t>
    </rPh>
    <rPh sb="4" eb="7">
      <t>アイチケン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9"/>
  </si>
  <si>
    <t>（一財）地域活性化センター基本財産出捐金</t>
    <rPh sb="1" eb="2">
      <t>イチ</t>
    </rPh>
    <rPh sb="2" eb="3">
      <t>ザイ</t>
    </rPh>
    <rPh sb="4" eb="6">
      <t>チイキ</t>
    </rPh>
    <rPh sb="6" eb="9">
      <t>カッセイカ</t>
    </rPh>
    <rPh sb="13" eb="15">
      <t>キホン</t>
    </rPh>
    <rPh sb="15" eb="17">
      <t>ザイサン</t>
    </rPh>
    <phoneticPr fontId="9"/>
  </si>
  <si>
    <t>（公財）暴力追放愛知県民会議出捐金</t>
    <rPh sb="4" eb="6">
      <t>ボウリョク</t>
    </rPh>
    <rPh sb="6" eb="8">
      <t>ツイホウ</t>
    </rPh>
    <rPh sb="8" eb="10">
      <t>アイチ</t>
    </rPh>
    <rPh sb="10" eb="12">
      <t>ケンミン</t>
    </rPh>
    <rPh sb="12" eb="14">
      <t>カイギ</t>
    </rPh>
    <phoneticPr fontId="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</si>
  <si>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9"/>
  </si>
  <si>
    <t>民間保育所等緊急整備費補助金</t>
  </si>
  <si>
    <t>県支出金</t>
    <rPh sb="0" eb="1">
      <t>ケン</t>
    </rPh>
    <rPh sb="1" eb="4">
      <t>シシュツキン</t>
    </rPh>
    <phoneticPr fontId="4"/>
  </si>
  <si>
    <t>（公財）愛知県スポーツ協会出捐金</t>
    <rPh sb="4" eb="7">
      <t>アイチケン</t>
    </rPh>
    <rPh sb="11" eb="13">
      <t>キョウカイ</t>
    </rPh>
    <phoneticPr fontId="9"/>
  </si>
  <si>
    <t>―</t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</si>
  <si>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21"/>
  </si>
  <si>
    <t>女性会館建設基金</t>
    <rPh sb="0" eb="2">
      <t>ジョセイ</t>
    </rPh>
    <rPh sb="2" eb="4">
      <t>カイカン</t>
    </rPh>
    <rPh sb="4" eb="6">
      <t>ケンセツ</t>
    </rPh>
    <rPh sb="6" eb="8">
      <t>キキン</t>
    </rPh>
    <phoneticPr fontId="10"/>
  </si>
  <si>
    <t>国際交流基金</t>
    <rPh sb="0" eb="2">
      <t>コクサイ</t>
    </rPh>
    <rPh sb="2" eb="4">
      <t>コウリュウ</t>
    </rPh>
    <rPh sb="4" eb="6">
      <t>キキン</t>
    </rPh>
    <phoneticPr fontId="10"/>
  </si>
  <si>
    <t>福祉基金</t>
    <rPh sb="0" eb="2">
      <t>フクシ</t>
    </rPh>
    <rPh sb="2" eb="4">
      <t>キキン</t>
    </rPh>
    <phoneticPr fontId="10"/>
  </si>
  <si>
    <t>物品調達基金</t>
    <rPh sb="0" eb="2">
      <t>ブッピン</t>
    </rPh>
    <rPh sb="2" eb="4">
      <t>チョウタツ</t>
    </rPh>
    <rPh sb="4" eb="6">
      <t>キキン</t>
    </rPh>
    <phoneticPr fontId="10"/>
  </si>
  <si>
    <t>美術館建設基金</t>
    <rPh sb="0" eb="3">
      <t>ビジュツカン</t>
    </rPh>
    <rPh sb="3" eb="5">
      <t>ケンセツ</t>
    </rPh>
    <rPh sb="5" eb="7">
      <t>キキン</t>
    </rPh>
    <phoneticPr fontId="10"/>
  </si>
  <si>
    <t>ふるさとつしま応援基金</t>
    <rPh sb="7" eb="9">
      <t>オウエン</t>
    </rPh>
    <rPh sb="9" eb="11">
      <t>キキン</t>
    </rPh>
    <phoneticPr fontId="10"/>
  </si>
  <si>
    <t>歴史・文化のまちづくり基金</t>
    <rPh sb="0" eb="2">
      <t>レキシ</t>
    </rPh>
    <rPh sb="3" eb="5">
      <t>ブンカ</t>
    </rPh>
    <rPh sb="11" eb="13">
      <t>キキン</t>
    </rPh>
    <phoneticPr fontId="10"/>
  </si>
  <si>
    <t>減債基金</t>
    <rPh sb="0" eb="2">
      <t>ゲンサイ</t>
    </rPh>
    <rPh sb="2" eb="4">
      <t>キキン</t>
    </rPh>
    <phoneticPr fontId="21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</si>
  <si>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9"/>
  </si>
  <si>
    <t>利率見直し方式（借入れ後半年ごとに利率の見直しを行うもの）</t>
    <rPh sb="12" eb="13">
      <t>ハン</t>
    </rPh>
    <phoneticPr fontId="20"/>
  </si>
  <si>
    <t>県営事業負担金</t>
  </si>
  <si>
    <t>愛知県</t>
    <rPh sb="0" eb="3">
      <t>アイチケン</t>
    </rPh>
    <phoneticPr fontId="18"/>
  </si>
  <si>
    <t>県が実施する工事の負担金</t>
    <rPh sb="0" eb="1">
      <t>ケン</t>
    </rPh>
    <rPh sb="2" eb="4">
      <t>ジッシ</t>
    </rPh>
    <rPh sb="6" eb="8">
      <t>コウジ</t>
    </rPh>
    <rPh sb="9" eb="12">
      <t>フタンキン</t>
    </rPh>
    <phoneticPr fontId="18"/>
  </si>
  <si>
    <t>ふじなみこども園</t>
  </si>
  <si>
    <t>市内の民間保育所等の大規模改修に対する補助</t>
    <rPh sb="0" eb="2">
      <t>シナイ</t>
    </rPh>
    <rPh sb="3" eb="5">
      <t>ミンカン</t>
    </rPh>
    <rPh sb="5" eb="7">
      <t>ホイク</t>
    </rPh>
    <rPh sb="7" eb="8">
      <t>ジョ</t>
    </rPh>
    <rPh sb="8" eb="9">
      <t>トウ</t>
    </rPh>
    <rPh sb="10" eb="13">
      <t>ダイキボ</t>
    </rPh>
    <rPh sb="13" eb="15">
      <t>カイシュウ</t>
    </rPh>
    <rPh sb="16" eb="17">
      <t>タイ</t>
    </rPh>
    <rPh sb="19" eb="21">
      <t>ホジョ</t>
    </rPh>
    <phoneticPr fontId="18"/>
  </si>
  <si>
    <t>土地改良区工事費補助金</t>
    <rPh sb="0" eb="2">
      <t>トチ</t>
    </rPh>
    <rPh sb="2" eb="4">
      <t>カイリョウ</t>
    </rPh>
    <rPh sb="4" eb="5">
      <t>ク</t>
    </rPh>
    <rPh sb="5" eb="8">
      <t>コウジヒ</t>
    </rPh>
    <rPh sb="8" eb="11">
      <t>ホジョキン</t>
    </rPh>
    <phoneticPr fontId="18"/>
  </si>
  <si>
    <t>土地改良区</t>
    <rPh sb="0" eb="2">
      <t>トチ</t>
    </rPh>
    <rPh sb="2" eb="4">
      <t>カイリョウ</t>
    </rPh>
    <rPh sb="4" eb="5">
      <t>ク</t>
    </rPh>
    <phoneticPr fontId="18"/>
  </si>
  <si>
    <t>土地改良区が行う工事に対する補助</t>
    <rPh sb="0" eb="2">
      <t>トチ</t>
    </rPh>
    <rPh sb="2" eb="4">
      <t>カイリョウ</t>
    </rPh>
    <rPh sb="4" eb="5">
      <t>ク</t>
    </rPh>
    <rPh sb="6" eb="7">
      <t>オコナ</t>
    </rPh>
    <rPh sb="8" eb="10">
      <t>コウジ</t>
    </rPh>
    <rPh sb="11" eb="12">
      <t>タイ</t>
    </rPh>
    <rPh sb="14" eb="16">
      <t>ホジョ</t>
    </rPh>
    <phoneticPr fontId="18"/>
  </si>
  <si>
    <t>民間木造・非木造耐震改修費等補助金</t>
  </si>
  <si>
    <t>市民</t>
    <rPh sb="0" eb="2">
      <t>シミン</t>
    </rPh>
    <phoneticPr fontId="18"/>
  </si>
  <si>
    <t>市民が行う耐震改修工事に対する補助</t>
    <rPh sb="0" eb="2">
      <t>シミン</t>
    </rPh>
    <rPh sb="3" eb="4">
      <t>オコナ</t>
    </rPh>
    <rPh sb="5" eb="7">
      <t>タイシン</t>
    </rPh>
    <rPh sb="7" eb="9">
      <t>カイシュウ</t>
    </rPh>
    <rPh sb="9" eb="11">
      <t>コウジ</t>
    </rPh>
    <rPh sb="12" eb="13">
      <t>タイ</t>
    </rPh>
    <rPh sb="15" eb="17">
      <t>ホジョ</t>
    </rPh>
    <phoneticPr fontId="18"/>
  </si>
  <si>
    <t>住宅用地球温暖化対策設備設置費補助金</t>
  </si>
  <si>
    <t>市民が行う住宅用地球温暖化対策設備設置工事に対する補助</t>
    <rPh sb="0" eb="2">
      <t>シミン</t>
    </rPh>
    <rPh sb="3" eb="4">
      <t>オコナ</t>
    </rPh>
    <rPh sb="5" eb="8">
      <t>ジュウタクヨウ</t>
    </rPh>
    <rPh sb="8" eb="10">
      <t>チキュウ</t>
    </rPh>
    <rPh sb="10" eb="13">
      <t>オンダンカ</t>
    </rPh>
    <rPh sb="13" eb="15">
      <t>タイサク</t>
    </rPh>
    <rPh sb="15" eb="17">
      <t>セツビ</t>
    </rPh>
    <rPh sb="17" eb="19">
      <t>セッチ</t>
    </rPh>
    <rPh sb="19" eb="21">
      <t>コウジ</t>
    </rPh>
    <rPh sb="22" eb="23">
      <t>タイ</t>
    </rPh>
    <rPh sb="25" eb="27">
      <t>ホジョ</t>
    </rPh>
    <phoneticPr fontId="18"/>
  </si>
  <si>
    <t>その他</t>
    <rPh sb="2" eb="3">
      <t>タ</t>
    </rPh>
    <phoneticPr fontId="19"/>
  </si>
  <si>
    <t>特別定額給付金給付費</t>
  </si>
  <si>
    <t>市民</t>
    <rPh sb="0" eb="2">
      <t>シミン</t>
    </rPh>
    <phoneticPr fontId="19"/>
  </si>
  <si>
    <t>新型コロナウイルス対策による市民への給付金</t>
    <rPh sb="0" eb="2">
      <t>シンガタ</t>
    </rPh>
    <rPh sb="9" eb="11">
      <t>タイサク</t>
    </rPh>
    <rPh sb="14" eb="16">
      <t>シミン</t>
    </rPh>
    <rPh sb="18" eb="21">
      <t>キュウフキン</t>
    </rPh>
    <phoneticPr fontId="19"/>
  </si>
  <si>
    <t>病院事業支出金</t>
    <rPh sb="0" eb="2">
      <t>ビョウイン</t>
    </rPh>
    <rPh sb="2" eb="4">
      <t>ジギョウ</t>
    </rPh>
    <rPh sb="4" eb="7">
      <t>シシュツキン</t>
    </rPh>
    <phoneticPr fontId="18"/>
  </si>
  <si>
    <t>市民病院事業会計</t>
    <rPh sb="0" eb="2">
      <t>シミン</t>
    </rPh>
    <rPh sb="2" eb="4">
      <t>ビョウイン</t>
    </rPh>
    <rPh sb="4" eb="6">
      <t>ジギョウ</t>
    </rPh>
    <rPh sb="6" eb="8">
      <t>カイケイ</t>
    </rPh>
    <phoneticPr fontId="18"/>
  </si>
  <si>
    <t>繰出基準に基づく繰出金</t>
    <rPh sb="0" eb="2">
      <t>クリダ</t>
    </rPh>
    <rPh sb="2" eb="4">
      <t>キジュン</t>
    </rPh>
    <rPh sb="5" eb="6">
      <t>モト</t>
    </rPh>
    <rPh sb="8" eb="9">
      <t>ク</t>
    </rPh>
    <rPh sb="9" eb="10">
      <t>デ</t>
    </rPh>
    <rPh sb="10" eb="11">
      <t>キン</t>
    </rPh>
    <phoneticPr fontId="18"/>
  </si>
  <si>
    <t>施設型給付費</t>
    <rPh sb="0" eb="3">
      <t>シセツガタ</t>
    </rPh>
    <rPh sb="3" eb="5">
      <t>キュウフ</t>
    </rPh>
    <rPh sb="5" eb="6">
      <t>ヒ</t>
    </rPh>
    <phoneticPr fontId="18"/>
  </si>
  <si>
    <t>保育所等</t>
    <rPh sb="0" eb="2">
      <t>ホイク</t>
    </rPh>
    <rPh sb="2" eb="3">
      <t>ジョ</t>
    </rPh>
    <rPh sb="3" eb="4">
      <t>トウ</t>
    </rPh>
    <phoneticPr fontId="18"/>
  </si>
  <si>
    <t>子ども・子育て支援交付金新制度に基づく施設型給付</t>
    <rPh sb="0" eb="1">
      <t>コ</t>
    </rPh>
    <rPh sb="4" eb="6">
      <t>コソダ</t>
    </rPh>
    <rPh sb="7" eb="9">
      <t>シエン</t>
    </rPh>
    <rPh sb="9" eb="12">
      <t>コウフキン</t>
    </rPh>
    <rPh sb="12" eb="15">
      <t>シンセイド</t>
    </rPh>
    <rPh sb="16" eb="17">
      <t>モト</t>
    </rPh>
    <rPh sb="19" eb="22">
      <t>シセツガタ</t>
    </rPh>
    <rPh sb="22" eb="24">
      <t>キュウフ</t>
    </rPh>
    <phoneticPr fontId="19"/>
  </si>
  <si>
    <t>海部地区環境事務組合負担金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rPh sb="10" eb="13">
      <t>フタンキン</t>
    </rPh>
    <phoneticPr fontId="18"/>
  </si>
  <si>
    <t>海部地区環境事務組合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phoneticPr fontId="18"/>
  </si>
  <si>
    <t>海部地区環境事務組合に対する負担金</t>
    <rPh sb="0" eb="10">
      <t>アマチクカンキョウジムクミアイ</t>
    </rPh>
    <rPh sb="11" eb="12">
      <t>タイ</t>
    </rPh>
    <rPh sb="14" eb="17">
      <t>フタンキン</t>
    </rPh>
    <phoneticPr fontId="18"/>
  </si>
  <si>
    <t>下水道事業支出金</t>
    <rPh sb="0" eb="3">
      <t>ゲスイドウ</t>
    </rPh>
    <rPh sb="3" eb="5">
      <t>ジギョウ</t>
    </rPh>
    <rPh sb="5" eb="8">
      <t>シシュツキン</t>
    </rPh>
    <phoneticPr fontId="18"/>
  </si>
  <si>
    <t>下水道事業会計</t>
    <rPh sb="0" eb="3">
      <t>ゲスイドウ</t>
    </rPh>
    <rPh sb="3" eb="5">
      <t>ジギョウ</t>
    </rPh>
    <rPh sb="5" eb="7">
      <t>カイケイ</t>
    </rPh>
    <phoneticPr fontId="18"/>
  </si>
  <si>
    <t>法人事業税交付金</t>
    <rPh sb="0" eb="5">
      <t>ホウジンジギョウゼイ</t>
    </rPh>
    <rPh sb="5" eb="8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</si>
  <si>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</si>
  <si>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（令和3年3月31日現在）</t>
  </si>
  <si>
    <t>科目</t>
  </si>
  <si>
    <t>自　令和2年4月1日</t>
  </si>
  <si>
    <t>至　令和3年3月31日</t>
  </si>
  <si>
    <t>年度：令和2年度</t>
  </si>
  <si>
    <t>本年度償却額_x000D_
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</si>
</sst>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;\△#,##0"/>
  </numFmts>
  <fonts count="2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9C000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9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3" fontId="3" fillId="0" borderId="0" xfId="0" applyNumberFormat="1" applyFont="1"/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10" xfId="0" applyFont="1" applyBorder="1"/>
    <xf numFmtId="3" fontId="14" fillId="0" borderId="0" xfId="0" applyNumberFormat="1" applyFont="1"/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8" fontId="0" fillId="3" borderId="1" xfId="3" applyFont="1" applyFill="1" applyBorder="1" applyAlignment="1">
      <alignment horizontal="center" vertical="center"/>
    </xf>
    <xf numFmtId="38" fontId="0" fillId="0" borderId="1" xfId="3" applyFont="1" applyBorder="1">
      <alignment vertical="center"/>
    </xf>
    <xf numFmtId="3" fontId="0" fillId="0" borderId="1" xfId="3" applyNumberFormat="1" applyFont="1" applyBorder="1">
      <alignment vertical="center"/>
    </xf>
    <xf numFmtId="0" fontId="0" fillId="5" borderId="1" xfId="0" applyFill="1" applyBorder="1"/>
    <xf numFmtId="38" fontId="0" fillId="0" borderId="1" xfId="3" applyFont="1" applyBorder="1" applyAlignment="1">
      <alignment horizontal="center"/>
    </xf>
    <xf numFmtId="38" fontId="0" fillId="0" borderId="1" xfId="3" applyFont="1" applyBorder="1" applyAlignment="1"/>
    <xf numFmtId="0" fontId="0" fillId="0" borderId="3" xfId="0" applyBorder="1" applyAlignment="1">
      <alignment vertical="center"/>
    </xf>
    <xf numFmtId="38" fontId="0" fillId="0" borderId="0" xfId="3" applyFont="1" applyAlignment="1"/>
    <xf numFmtId="0" fontId="11" fillId="0" borderId="0" xfId="0" applyFont="1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0" fontId="8" fillId="0" borderId="0" xfId="0" applyFont="1"/>
    <xf numFmtId="0" fontId="12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9" xfId="0" applyFont="1" applyBorder="1" applyAlignment="1">
      <alignment horizontal="left" vertical="center"/>
    </xf>
    <xf numFmtId="3" fontId="12" fillId="0" borderId="9" xfId="0" applyNumberFormat="1" applyFont="1" applyBorder="1" applyAlignment="1">
      <alignment horizontal="right"/>
    </xf>
    <xf numFmtId="0" fontId="12" fillId="0" borderId="9" xfId="0" applyFont="1" applyBorder="1"/>
    <xf numFmtId="0" fontId="9" fillId="2" borderId="1" xfId="0" applyFont="1" applyFill="1" applyBorder="1" applyAlignment="1">
      <alignment horizontal="center" vertical="center"/>
    </xf>
    <xf numFmtId="37" fontId="14" fillId="0" borderId="1" xfId="0" applyNumberFormat="1" applyFont="1" applyBorder="1" applyAlignment="1">
      <alignment horizontal="right" vertical="center"/>
    </xf>
    <xf numFmtId="3" fontId="13" fillId="0" borderId="0" xfId="0" applyNumberFormat="1" applyFont="1"/>
    <xf numFmtId="3" fontId="22" fillId="0" borderId="0" xfId="0" applyNumberFormat="1" applyFont="1"/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right" vertical="center"/>
    </xf>
    <xf numFmtId="37" fontId="14" fillId="0" borderId="8" xfId="0" applyNumberFormat="1" applyFont="1" applyBorder="1" applyAlignment="1">
      <alignment horizontal="right" vertical="center"/>
    </xf>
    <xf numFmtId="10" fontId="14" fillId="0" borderId="1" xfId="1" applyNumberFormat="1" applyFont="1" applyBorder="1" applyAlignment="1">
      <alignment horizontal="right" vertical="center"/>
    </xf>
    <xf numFmtId="10" fontId="14" fillId="0" borderId="1" xfId="0" applyNumberFormat="1" applyFont="1" applyBorder="1" applyAlignment="1">
      <alignment horizontal="right" vertical="center"/>
    </xf>
    <xf numFmtId="37" fontId="14" fillId="0" borderId="1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37" fontId="14" fillId="0" borderId="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left" vertical="center"/>
    </xf>
    <xf numFmtId="37" fontId="14" fillId="0" borderId="11" xfId="0" applyNumberFormat="1" applyFont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left" vertical="center"/>
    </xf>
    <xf numFmtId="37" fontId="14" fillId="0" borderId="7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right" vertical="center"/>
    </xf>
    <xf numFmtId="3" fontId="14" fillId="2" borderId="7" xfId="0" applyNumberFormat="1" applyFont="1" applyFill="1" applyBorder="1" applyAlignment="1">
      <alignment horizontal="center" vertical="center" wrapText="1"/>
    </xf>
    <xf numFmtId="37" fontId="14" fillId="0" borderId="1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right" vertical="center"/>
    </xf>
    <xf numFmtId="177" fontId="14" fillId="0" borderId="12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right" vertical="center"/>
    </xf>
    <xf numFmtId="3" fontId="23" fillId="0" borderId="7" xfId="0" applyNumberFormat="1" applyFont="1" applyBorder="1" applyAlignment="1">
      <alignment vertical="center"/>
    </xf>
    <xf numFmtId="37" fontId="24" fillId="0" borderId="1" xfId="0" applyNumberFormat="1" applyFont="1" applyBorder="1" applyAlignment="1">
      <alignment horizontal="right" vertical="center"/>
    </xf>
    <xf numFmtId="3" fontId="23" fillId="0" borderId="7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left" vertical="center"/>
    </xf>
    <xf numFmtId="3" fontId="14" fillId="0" borderId="6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3" fontId="19" fillId="0" borderId="6" xfId="0" applyNumberFormat="1" applyFont="1" applyBorder="1" applyAlignment="1">
      <alignment horizontal="left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3" fontId="23" fillId="2" borderId="7" xfId="0" applyNumberFormat="1" applyFont="1" applyFill="1" applyBorder="1" applyAlignment="1">
      <alignment horizontal="center" vertical="center"/>
    </xf>
    <xf numFmtId="3" fontId="23" fillId="0" borderId="13" xfId="0" applyNumberFormat="1" applyFont="1" applyBorder="1" applyAlignment="1">
      <alignment vertical="center"/>
    </xf>
    <xf numFmtId="3" fontId="23" fillId="2" borderId="1" xfId="0" applyNumberFormat="1" applyFont="1" applyFill="1" applyBorder="1" applyAlignment="1">
      <alignment horizontal="center" vertical="center"/>
    </xf>
    <xf numFmtId="3" fontId="23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9" xfId="0" applyFont="1" applyBorder="1" applyAlignment="1">
      <alignment horizontal="left" vertical="center"/>
    </xf>
    <xf numFmtId="3" fontId="12" fillId="0" borderId="9" xfId="0" applyNumberFormat="1" applyFont="1" applyBorder="1" applyAlignment="1">
      <alignment horizontal="right"/>
    </xf>
    <xf numFmtId="0" fontId="12" fillId="0" borderId="9" xfId="0" applyFont="1" applyBorder="1"/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8" fontId="0" fillId="0" borderId="11" xfId="3" applyFont="1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4">
    <cellStyle name="パーセント" xfId="1" builtinId="5"/>
    <cellStyle name="桁区切り 6" xfId="3" xr:uid="{783C2837-AF89-46CB-8829-38CF57A44830}"/>
    <cellStyle name="標準" xfId="0" builtinId="0"/>
    <cellStyle name="標準 2 4" xfId="2" xr:uid="{EF202D87-2A84-4A5C-B251-057927B34D98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"/>
  <sheetViews>
    <sheetView tabSelected="1" workbookViewId="0">
      <selection sqref="A1:H1"/>
    </sheetView>
  </sheetViews>
  <sheetFormatPr defaultColWidth="8.875" defaultRowHeight="15.75"/>
  <cols>
    <col min="1" max="1" width="30.875" style="13" customWidth="1"/>
    <col min="2" max="8" width="15.875" style="13" customWidth="1"/>
    <col min="9" max="16384" width="8.875" style="13"/>
  </cols>
  <sheetData>
    <row r="1" spans="1:8" ht="30">
      <c r="A1" s="73" t="s">
        <v>335</v>
      </c>
      <c r="B1" s="73"/>
      <c r="C1" s="73"/>
      <c r="D1" s="73"/>
      <c r="E1" s="73"/>
      <c r="F1" s="73"/>
      <c r="G1" s="73"/>
      <c r="H1" s="73"/>
    </row>
    <row r="2" spans="1:8" ht="18.75">
      <c r="A2" s="14" t="s">
        <v>388</v>
      </c>
      <c r="B2" s="14"/>
      <c r="C2" s="14"/>
      <c r="D2" s="14"/>
      <c r="E2" s="14"/>
      <c r="F2" s="14"/>
      <c r="G2" s="14"/>
      <c r="H2" s="15" t="s">
        <v>483</v>
      </c>
    </row>
    <row r="3" spans="1:8" ht="18.75">
      <c r="A3" s="14" t="s">
        <v>336</v>
      </c>
      <c r="B3" s="14"/>
      <c r="C3" s="14"/>
      <c r="D3" s="14"/>
      <c r="E3" s="14"/>
      <c r="F3" s="14"/>
      <c r="G3" s="14"/>
      <c r="H3" s="14"/>
    </row>
    <row r="4" spans="1:8" ht="18.75">
      <c r="A4" s="14"/>
      <c r="B4" s="14"/>
      <c r="C4" s="14"/>
      <c r="D4" s="14"/>
      <c r="E4" s="14"/>
      <c r="F4" s="14"/>
      <c r="G4" s="14"/>
      <c r="H4" s="15" t="s">
        <v>115</v>
      </c>
    </row>
    <row r="5" spans="1:8" ht="47.25">
      <c r="A5" s="16" t="s">
        <v>85</v>
      </c>
      <c r="B5" s="17" t="s">
        <v>337</v>
      </c>
      <c r="C5" s="17" t="s">
        <v>338</v>
      </c>
      <c r="D5" s="17" t="s">
        <v>339</v>
      </c>
      <c r="E5" s="17" t="s">
        <v>340</v>
      </c>
      <c r="F5" s="17" t="s">
        <v>341</v>
      </c>
      <c r="G5" s="17" t="s">
        <v>484</v>
      </c>
      <c r="H5" s="17" t="s">
        <v>342</v>
      </c>
    </row>
    <row r="6" spans="1:8">
      <c r="A6" s="18" t="s">
        <v>343</v>
      </c>
      <c r="B6" s="38">
        <v>61921548489</v>
      </c>
      <c r="C6" s="38">
        <v>788407510</v>
      </c>
      <c r="D6" s="38">
        <v>434841328</v>
      </c>
      <c r="E6" s="38">
        <v>62275114671</v>
      </c>
      <c r="F6" s="38">
        <v>27393776694</v>
      </c>
      <c r="G6" s="38">
        <v>949135189</v>
      </c>
      <c r="H6" s="38">
        <v>34881337977</v>
      </c>
    </row>
    <row r="7" spans="1:8">
      <c r="A7" s="18" t="s">
        <v>344</v>
      </c>
      <c r="B7" s="38">
        <v>17186426278</v>
      </c>
      <c r="C7" s="38" t="s">
        <v>24</v>
      </c>
      <c r="D7" s="38">
        <v>64749311</v>
      </c>
      <c r="E7" s="38">
        <v>17121676967</v>
      </c>
      <c r="F7" s="38" t="s">
        <v>24</v>
      </c>
      <c r="G7" s="38" t="s">
        <v>24</v>
      </c>
      <c r="H7" s="38">
        <v>17121676967</v>
      </c>
    </row>
    <row r="8" spans="1:8">
      <c r="A8" s="18" t="s">
        <v>345</v>
      </c>
      <c r="B8" s="38" t="s">
        <v>24</v>
      </c>
      <c r="C8" s="38" t="s">
        <v>24</v>
      </c>
      <c r="D8" s="38" t="s">
        <v>24</v>
      </c>
      <c r="E8" s="38" t="s">
        <v>24</v>
      </c>
      <c r="F8" s="38" t="s">
        <v>24</v>
      </c>
      <c r="G8" s="38" t="s">
        <v>24</v>
      </c>
      <c r="H8" s="38" t="s">
        <v>24</v>
      </c>
    </row>
    <row r="9" spans="1:8">
      <c r="A9" s="18" t="s">
        <v>346</v>
      </c>
      <c r="B9" s="38">
        <v>44072310534</v>
      </c>
      <c r="C9" s="38">
        <v>744480110</v>
      </c>
      <c r="D9" s="38">
        <v>349202858</v>
      </c>
      <c r="E9" s="38">
        <v>44467587786</v>
      </c>
      <c r="F9" s="38">
        <v>27063555453</v>
      </c>
      <c r="G9" s="38">
        <v>929377345</v>
      </c>
      <c r="H9" s="38">
        <v>17404032333</v>
      </c>
    </row>
    <row r="10" spans="1:8">
      <c r="A10" s="18" t="s">
        <v>347</v>
      </c>
      <c r="B10" s="38">
        <v>641087777</v>
      </c>
      <c r="C10" s="38">
        <v>16174400</v>
      </c>
      <c r="D10" s="38">
        <v>1365259</v>
      </c>
      <c r="E10" s="38">
        <v>655896918</v>
      </c>
      <c r="F10" s="38">
        <v>330221241</v>
      </c>
      <c r="G10" s="38">
        <v>19757844</v>
      </c>
      <c r="H10" s="38">
        <v>325675677</v>
      </c>
    </row>
    <row r="11" spans="1:8">
      <c r="A11" s="18" t="s">
        <v>348</v>
      </c>
      <c r="B11" s="38" t="s">
        <v>24</v>
      </c>
      <c r="C11" s="38" t="s">
        <v>24</v>
      </c>
      <c r="D11" s="38" t="s">
        <v>24</v>
      </c>
      <c r="E11" s="38" t="s">
        <v>24</v>
      </c>
      <c r="F11" s="38" t="s">
        <v>24</v>
      </c>
      <c r="G11" s="38" t="s">
        <v>24</v>
      </c>
      <c r="H11" s="38" t="s">
        <v>24</v>
      </c>
    </row>
    <row r="12" spans="1:8">
      <c r="A12" s="18" t="s">
        <v>349</v>
      </c>
      <c r="B12" s="38" t="s">
        <v>24</v>
      </c>
      <c r="C12" s="38" t="s">
        <v>24</v>
      </c>
      <c r="D12" s="38" t="s">
        <v>24</v>
      </c>
      <c r="E12" s="38" t="s">
        <v>24</v>
      </c>
      <c r="F12" s="38" t="s">
        <v>24</v>
      </c>
      <c r="G12" s="38" t="s">
        <v>24</v>
      </c>
      <c r="H12" s="38" t="s">
        <v>24</v>
      </c>
    </row>
    <row r="13" spans="1:8">
      <c r="A13" s="18" t="s">
        <v>350</v>
      </c>
      <c r="B13" s="38" t="s">
        <v>24</v>
      </c>
      <c r="C13" s="38" t="s">
        <v>24</v>
      </c>
      <c r="D13" s="38" t="s">
        <v>24</v>
      </c>
      <c r="E13" s="38" t="s">
        <v>24</v>
      </c>
      <c r="F13" s="38" t="s">
        <v>24</v>
      </c>
      <c r="G13" s="38" t="s">
        <v>24</v>
      </c>
      <c r="H13" s="38" t="s">
        <v>24</v>
      </c>
    </row>
    <row r="14" spans="1:8">
      <c r="A14" s="18" t="s">
        <v>60</v>
      </c>
      <c r="B14" s="38" t="s">
        <v>24</v>
      </c>
      <c r="C14" s="38" t="s">
        <v>24</v>
      </c>
      <c r="D14" s="38" t="s">
        <v>24</v>
      </c>
      <c r="E14" s="38" t="s">
        <v>24</v>
      </c>
      <c r="F14" s="38" t="s">
        <v>24</v>
      </c>
      <c r="G14" s="38" t="s">
        <v>24</v>
      </c>
      <c r="H14" s="38" t="s">
        <v>24</v>
      </c>
    </row>
    <row r="15" spans="1:8">
      <c r="A15" s="18" t="s">
        <v>351</v>
      </c>
      <c r="B15" s="38">
        <v>21723900</v>
      </c>
      <c r="C15" s="38">
        <v>27753000</v>
      </c>
      <c r="D15" s="38">
        <v>19523900</v>
      </c>
      <c r="E15" s="38">
        <v>29953000</v>
      </c>
      <c r="F15" s="38" t="s">
        <v>24</v>
      </c>
      <c r="G15" s="38" t="s">
        <v>24</v>
      </c>
      <c r="H15" s="38">
        <v>29953000</v>
      </c>
    </row>
    <row r="16" spans="1:8">
      <c r="A16" s="18" t="s">
        <v>352</v>
      </c>
      <c r="B16" s="38">
        <v>92523077977</v>
      </c>
      <c r="C16" s="38">
        <v>351236785</v>
      </c>
      <c r="D16" s="38">
        <v>21297406</v>
      </c>
      <c r="E16" s="38">
        <v>92853017356</v>
      </c>
      <c r="F16" s="38">
        <v>59421985951</v>
      </c>
      <c r="G16" s="38">
        <v>1742629943</v>
      </c>
      <c r="H16" s="38">
        <v>33431031405</v>
      </c>
    </row>
    <row r="17" spans="1:8">
      <c r="A17" s="18" t="s">
        <v>344</v>
      </c>
      <c r="B17" s="38">
        <v>4605804524</v>
      </c>
      <c r="C17" s="38">
        <v>45443641</v>
      </c>
      <c r="D17" s="38" t="s">
        <v>24</v>
      </c>
      <c r="E17" s="38">
        <v>4651248165</v>
      </c>
      <c r="F17" s="38" t="s">
        <v>24</v>
      </c>
      <c r="G17" s="38" t="s">
        <v>24</v>
      </c>
      <c r="H17" s="38">
        <v>4651248165</v>
      </c>
    </row>
    <row r="18" spans="1:8">
      <c r="A18" s="18" t="s">
        <v>346</v>
      </c>
      <c r="B18" s="38">
        <v>695169371</v>
      </c>
      <c r="C18" s="38" t="s">
        <v>24</v>
      </c>
      <c r="D18" s="38">
        <v>6323377</v>
      </c>
      <c r="E18" s="38">
        <v>688845994</v>
      </c>
      <c r="F18" s="38">
        <v>397724020</v>
      </c>
      <c r="G18" s="38">
        <v>17880704</v>
      </c>
      <c r="H18" s="38">
        <v>291121974</v>
      </c>
    </row>
    <row r="19" spans="1:8">
      <c r="A19" s="18" t="s">
        <v>347</v>
      </c>
      <c r="B19" s="38">
        <v>87072424689</v>
      </c>
      <c r="C19" s="38">
        <v>265425085</v>
      </c>
      <c r="D19" s="38" t="s">
        <v>24</v>
      </c>
      <c r="E19" s="38">
        <v>87337849774</v>
      </c>
      <c r="F19" s="38">
        <v>59024261931</v>
      </c>
      <c r="G19" s="38">
        <v>1724749239</v>
      </c>
      <c r="H19" s="38">
        <v>28313587843</v>
      </c>
    </row>
    <row r="20" spans="1:8">
      <c r="A20" s="18" t="s">
        <v>60</v>
      </c>
      <c r="B20" s="38" t="s">
        <v>24</v>
      </c>
      <c r="C20" s="38" t="s">
        <v>24</v>
      </c>
      <c r="D20" s="38" t="s">
        <v>24</v>
      </c>
      <c r="E20" s="38" t="s">
        <v>24</v>
      </c>
      <c r="F20" s="38" t="s">
        <v>24</v>
      </c>
      <c r="G20" s="38" t="s">
        <v>24</v>
      </c>
      <c r="H20" s="38" t="s">
        <v>24</v>
      </c>
    </row>
    <row r="21" spans="1:8">
      <c r="A21" s="18" t="s">
        <v>351</v>
      </c>
      <c r="B21" s="38">
        <v>149679393</v>
      </c>
      <c r="C21" s="38">
        <v>40368059</v>
      </c>
      <c r="D21" s="38">
        <v>14974029</v>
      </c>
      <c r="E21" s="38">
        <v>175073423</v>
      </c>
      <c r="F21" s="38" t="s">
        <v>24</v>
      </c>
      <c r="G21" s="38" t="s">
        <v>24</v>
      </c>
      <c r="H21" s="38">
        <v>175073423</v>
      </c>
    </row>
    <row r="22" spans="1:8">
      <c r="A22" s="18" t="s">
        <v>353</v>
      </c>
      <c r="B22" s="38">
        <v>2216449367</v>
      </c>
      <c r="C22" s="38">
        <v>56148065</v>
      </c>
      <c r="D22" s="38">
        <v>31400500</v>
      </c>
      <c r="E22" s="38">
        <v>2241196932</v>
      </c>
      <c r="F22" s="38">
        <v>1692117997</v>
      </c>
      <c r="G22" s="38">
        <v>110656185</v>
      </c>
      <c r="H22" s="38">
        <v>549078935</v>
      </c>
    </row>
    <row r="23" spans="1:8">
      <c r="A23" s="18" t="s">
        <v>10</v>
      </c>
      <c r="B23" s="38">
        <v>156661075833</v>
      </c>
      <c r="C23" s="38">
        <v>1195792360</v>
      </c>
      <c r="D23" s="38">
        <v>487539234</v>
      </c>
      <c r="E23" s="38">
        <v>157369328959</v>
      </c>
      <c r="F23" s="38">
        <v>88507880642</v>
      </c>
      <c r="G23" s="38">
        <v>2802421317</v>
      </c>
      <c r="H23" s="38">
        <v>68861448317</v>
      </c>
    </row>
  </sheetData>
  <mergeCells count="1">
    <mergeCell ref="A1:H1"/>
  </mergeCells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58" orientation="portrait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7"/>
  <sheetViews>
    <sheetView workbookViewId="0"/>
  </sheetViews>
  <sheetFormatPr defaultColWidth="8.875" defaultRowHeight="15.75"/>
  <cols>
    <col min="1" max="1" width="22.875" style="13" customWidth="1"/>
    <col min="2" max="10" width="12.875" style="13" customWidth="1"/>
    <col min="11" max="16384" width="8.875" style="13"/>
  </cols>
  <sheetData>
    <row r="1" spans="1:10" ht="30">
      <c r="A1" s="1" t="s">
        <v>423</v>
      </c>
    </row>
    <row r="2" spans="1:10" ht="18.75">
      <c r="A2" s="14" t="s">
        <v>388</v>
      </c>
    </row>
    <row r="3" spans="1:10" ht="18.75">
      <c r="A3" s="14" t="s">
        <v>483</v>
      </c>
    </row>
    <row r="4" spans="1:10" ht="18.75">
      <c r="A4" s="49" t="s">
        <v>336</v>
      </c>
    </row>
    <row r="5" spans="1:10" ht="18.75">
      <c r="J5" s="15" t="s">
        <v>25</v>
      </c>
    </row>
    <row r="6" spans="1:10" ht="31.5">
      <c r="A6" s="57" t="s">
        <v>424</v>
      </c>
      <c r="B6" s="41" t="s">
        <v>74</v>
      </c>
      <c r="C6" s="42" t="s">
        <v>75</v>
      </c>
      <c r="D6" s="42" t="s">
        <v>76</v>
      </c>
      <c r="E6" s="42" t="s">
        <v>77</v>
      </c>
      <c r="F6" s="42" t="s">
        <v>78</v>
      </c>
      <c r="G6" s="42" t="s">
        <v>79</v>
      </c>
      <c r="H6" s="42" t="s">
        <v>80</v>
      </c>
      <c r="I6" s="42" t="s">
        <v>81</v>
      </c>
      <c r="J6" s="41" t="s">
        <v>82</v>
      </c>
    </row>
    <row r="7" spans="1:10" ht="18" customHeight="1">
      <c r="A7" s="59">
        <v>16920403625</v>
      </c>
      <c r="B7" s="38">
        <v>1415206139</v>
      </c>
      <c r="C7" s="38">
        <v>1553569616</v>
      </c>
      <c r="D7" s="38">
        <v>1630070221</v>
      </c>
      <c r="E7" s="38">
        <v>1579282724</v>
      </c>
      <c r="F7" s="38">
        <v>1448546691</v>
      </c>
      <c r="G7" s="38">
        <v>5909069490</v>
      </c>
      <c r="H7" s="38">
        <v>2612797471</v>
      </c>
      <c r="I7" s="38">
        <v>771861273</v>
      </c>
      <c r="J7" s="38" t="s">
        <v>24</v>
      </c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9"/>
  <sheetViews>
    <sheetView workbookViewId="0"/>
  </sheetViews>
  <sheetFormatPr defaultColWidth="8.875" defaultRowHeight="15.75"/>
  <cols>
    <col min="1" max="1" width="22.875" style="13" customWidth="1"/>
    <col min="2" max="2" width="112.875" style="13" customWidth="1"/>
    <col min="3" max="16384" width="8.875" style="13"/>
  </cols>
  <sheetData>
    <row r="1" spans="1:2" ht="30">
      <c r="A1" s="1" t="s">
        <v>419</v>
      </c>
    </row>
    <row r="2" spans="1:2" ht="18.75">
      <c r="A2" s="14" t="s">
        <v>388</v>
      </c>
    </row>
    <row r="3" spans="1:2" ht="18.75">
      <c r="A3" s="14" t="s">
        <v>483</v>
      </c>
    </row>
    <row r="4" spans="1:2" ht="18.75">
      <c r="A4" s="49" t="s">
        <v>336</v>
      </c>
    </row>
    <row r="5" spans="1:2" ht="18.75">
      <c r="B5" s="15" t="s">
        <v>25</v>
      </c>
    </row>
    <row r="6" spans="1:2" ht="31.5">
      <c r="A6" s="62" t="s">
        <v>418</v>
      </c>
      <c r="B6" s="41" t="s">
        <v>83</v>
      </c>
    </row>
    <row r="7" spans="1:2" ht="18" customHeight="1">
      <c r="A7" s="59">
        <v>5944000</v>
      </c>
      <c r="B7" s="18" t="s">
        <v>448</v>
      </c>
    </row>
    <row r="8" spans="1:2" ht="18" customHeight="1">
      <c r="A8" s="59">
        <v>6924366224</v>
      </c>
      <c r="B8" s="18" t="s">
        <v>392</v>
      </c>
    </row>
    <row r="9" spans="1:2" ht="18" customHeight="1">
      <c r="A9" s="59">
        <v>5408504702</v>
      </c>
      <c r="B9" s="18" t="s">
        <v>393</v>
      </c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14"/>
  <sheetViews>
    <sheetView workbookViewId="0"/>
  </sheetViews>
  <sheetFormatPr defaultColWidth="8.875" defaultRowHeight="15.75"/>
  <cols>
    <col min="1" max="1" width="22.25" style="13" bestFit="1" customWidth="1"/>
    <col min="2" max="6" width="16.625" style="13" customWidth="1"/>
    <col min="7" max="16384" width="8.875" style="13"/>
  </cols>
  <sheetData>
    <row r="1" spans="1:6" ht="30">
      <c r="A1" s="1" t="s">
        <v>84</v>
      </c>
    </row>
    <row r="2" spans="1:6" ht="18.75">
      <c r="A2" s="14" t="s">
        <v>388</v>
      </c>
    </row>
    <row r="3" spans="1:6" ht="18.75">
      <c r="A3" s="14" t="s">
        <v>483</v>
      </c>
    </row>
    <row r="4" spans="1:6" ht="18.75">
      <c r="A4" s="49" t="s">
        <v>336</v>
      </c>
    </row>
    <row r="5" spans="1:6" ht="18.75">
      <c r="F5" s="15" t="s">
        <v>25</v>
      </c>
    </row>
    <row r="6" spans="1:6" ht="22.5" customHeight="1">
      <c r="A6" s="74" t="s">
        <v>85</v>
      </c>
      <c r="B6" s="74" t="s">
        <v>86</v>
      </c>
      <c r="C6" s="74" t="s">
        <v>87</v>
      </c>
      <c r="D6" s="74" t="s">
        <v>88</v>
      </c>
      <c r="E6" s="74"/>
      <c r="F6" s="74" t="s">
        <v>89</v>
      </c>
    </row>
    <row r="7" spans="1:6" ht="22.5" customHeight="1">
      <c r="A7" s="74"/>
      <c r="B7" s="74"/>
      <c r="C7" s="74"/>
      <c r="D7" s="41" t="s">
        <v>90</v>
      </c>
      <c r="E7" s="41" t="s">
        <v>30</v>
      </c>
      <c r="F7" s="74"/>
    </row>
    <row r="8" spans="1:6" ht="18" customHeight="1">
      <c r="A8" s="58" t="s">
        <v>91</v>
      </c>
      <c r="B8" s="38">
        <v>36831712</v>
      </c>
      <c r="C8" s="38">
        <v>28866531</v>
      </c>
      <c r="D8" s="38">
        <v>27422448</v>
      </c>
      <c r="E8" s="38">
        <v>15844</v>
      </c>
      <c r="F8" s="38">
        <v>38259951</v>
      </c>
    </row>
    <row r="9" spans="1:6" ht="18" customHeight="1">
      <c r="A9" s="58" t="s">
        <v>92</v>
      </c>
      <c r="B9" s="38">
        <v>15531668</v>
      </c>
      <c r="C9" s="38">
        <v>14436132</v>
      </c>
      <c r="D9" s="38" t="s">
        <v>24</v>
      </c>
      <c r="E9" s="38">
        <v>15531668</v>
      </c>
      <c r="F9" s="38">
        <v>14436132</v>
      </c>
    </row>
    <row r="10" spans="1:6" ht="18" customHeight="1">
      <c r="A10" s="58" t="s">
        <v>93</v>
      </c>
      <c r="B10" s="38">
        <v>1625627000</v>
      </c>
      <c r="C10" s="38">
        <v>181607000</v>
      </c>
      <c r="D10" s="38" t="s">
        <v>24</v>
      </c>
      <c r="E10" s="38" t="s">
        <v>24</v>
      </c>
      <c r="F10" s="38">
        <v>1807234000</v>
      </c>
    </row>
    <row r="11" spans="1:6" ht="18" customHeight="1">
      <c r="A11" s="58" t="s">
        <v>94</v>
      </c>
      <c r="B11" s="38">
        <v>2976099000</v>
      </c>
      <c r="C11" s="38">
        <v>179898715</v>
      </c>
      <c r="D11" s="38">
        <v>110686715</v>
      </c>
      <c r="E11" s="38" t="s">
        <v>24</v>
      </c>
      <c r="F11" s="38">
        <v>3045311000</v>
      </c>
    </row>
    <row r="12" spans="1:6" ht="18" customHeight="1">
      <c r="A12" s="58" t="s">
        <v>95</v>
      </c>
      <c r="B12" s="38" t="s">
        <v>24</v>
      </c>
      <c r="C12" s="38" t="s">
        <v>24</v>
      </c>
      <c r="D12" s="38" t="s">
        <v>24</v>
      </c>
      <c r="E12" s="38" t="s">
        <v>24</v>
      </c>
      <c r="F12" s="38" t="s">
        <v>24</v>
      </c>
    </row>
    <row r="13" spans="1:6" ht="18" customHeight="1">
      <c r="A13" s="58" t="s">
        <v>96</v>
      </c>
      <c r="B13" s="38">
        <v>269048689</v>
      </c>
      <c r="C13" s="38">
        <v>279721056</v>
      </c>
      <c r="D13" s="38">
        <v>269048689</v>
      </c>
      <c r="E13" s="38" t="s">
        <v>24</v>
      </c>
      <c r="F13" s="38">
        <v>279721056</v>
      </c>
    </row>
    <row r="14" spans="1:6" ht="18" customHeight="1">
      <c r="A14" s="60" t="s">
        <v>10</v>
      </c>
      <c r="B14" s="63">
        <v>4923138069</v>
      </c>
      <c r="C14" s="63">
        <v>684529434</v>
      </c>
      <c r="D14" s="63">
        <v>407157852</v>
      </c>
      <c r="E14" s="63">
        <v>15547512</v>
      </c>
      <c r="F14" s="63">
        <v>5184962139</v>
      </c>
    </row>
  </sheetData>
  <mergeCells count="5">
    <mergeCell ref="A6:A7"/>
    <mergeCell ref="B6:B7"/>
    <mergeCell ref="C6:C7"/>
    <mergeCell ref="D6:E6"/>
    <mergeCell ref="F6:F7"/>
  </mergeCells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75" orientation="portrait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E23"/>
  <sheetViews>
    <sheetView workbookViewId="0"/>
  </sheetViews>
  <sheetFormatPr defaultColWidth="8.875" defaultRowHeight="15.75"/>
  <cols>
    <col min="1" max="1" width="25.875" style="13" customWidth="1"/>
    <col min="2" max="2" width="28.875" style="13" bestFit="1" customWidth="1"/>
    <col min="3" max="3" width="27.25" style="13" bestFit="1" customWidth="1"/>
    <col min="4" max="4" width="16.875" style="13" customWidth="1"/>
    <col min="5" max="5" width="45.5" style="13" bestFit="1" customWidth="1"/>
    <col min="6" max="16384" width="8.875" style="13"/>
  </cols>
  <sheetData>
    <row r="1" spans="1:5" ht="30">
      <c r="A1" s="1" t="s">
        <v>97</v>
      </c>
    </row>
    <row r="2" spans="1:5" ht="18.75">
      <c r="A2" s="14" t="s">
        <v>388</v>
      </c>
    </row>
    <row r="3" spans="1:5" ht="18.75">
      <c r="A3" s="14" t="s">
        <v>483</v>
      </c>
    </row>
    <row r="4" spans="1:5" ht="18.75">
      <c r="A4" s="49" t="s">
        <v>336</v>
      </c>
    </row>
    <row r="5" spans="1:5" ht="18.75">
      <c r="E5" s="15" t="s">
        <v>25</v>
      </c>
    </row>
    <row r="6" spans="1:5" ht="22.5" customHeight="1">
      <c r="A6" s="41" t="s">
        <v>85</v>
      </c>
      <c r="B6" s="41" t="s">
        <v>98</v>
      </c>
      <c r="C6" s="41" t="s">
        <v>99</v>
      </c>
      <c r="D6" s="41" t="s">
        <v>100</v>
      </c>
      <c r="E6" s="41" t="s">
        <v>101</v>
      </c>
    </row>
    <row r="7" spans="1:5" ht="18" customHeight="1">
      <c r="A7" s="77" t="s">
        <v>102</v>
      </c>
      <c r="B7" s="18" t="s">
        <v>449</v>
      </c>
      <c r="C7" s="18" t="s">
        <v>450</v>
      </c>
      <c r="D7" s="38">
        <v>127978571</v>
      </c>
      <c r="E7" s="18" t="s">
        <v>451</v>
      </c>
    </row>
    <row r="8" spans="1:5" ht="18" customHeight="1">
      <c r="A8" s="77"/>
      <c r="B8" s="18" t="s">
        <v>434</v>
      </c>
      <c r="C8" s="18" t="s">
        <v>452</v>
      </c>
      <c r="D8" s="38">
        <v>45000000</v>
      </c>
      <c r="E8" s="18" t="s">
        <v>453</v>
      </c>
    </row>
    <row r="9" spans="1:5" ht="18" customHeight="1">
      <c r="A9" s="77"/>
      <c r="B9" s="18" t="s">
        <v>454</v>
      </c>
      <c r="C9" s="18" t="s">
        <v>455</v>
      </c>
      <c r="D9" s="38">
        <v>10681000</v>
      </c>
      <c r="E9" s="18" t="s">
        <v>456</v>
      </c>
    </row>
    <row r="10" spans="1:5" ht="18" customHeight="1">
      <c r="A10" s="77"/>
      <c r="B10" s="18" t="s">
        <v>457</v>
      </c>
      <c r="C10" s="18" t="s">
        <v>458</v>
      </c>
      <c r="D10" s="38">
        <v>4559000</v>
      </c>
      <c r="E10" s="18" t="s">
        <v>459</v>
      </c>
    </row>
    <row r="11" spans="1:5" ht="18" customHeight="1">
      <c r="A11" s="77"/>
      <c r="B11" s="18" t="s">
        <v>460</v>
      </c>
      <c r="C11" s="18" t="s">
        <v>458</v>
      </c>
      <c r="D11" s="38">
        <v>3093600</v>
      </c>
      <c r="E11" s="18" t="s">
        <v>461</v>
      </c>
    </row>
    <row r="12" spans="1:5" ht="18" customHeight="1">
      <c r="A12" s="78"/>
      <c r="B12" s="18" t="s">
        <v>462</v>
      </c>
      <c r="C12" s="18"/>
      <c r="D12" s="38">
        <v>239000</v>
      </c>
      <c r="E12" s="18"/>
    </row>
    <row r="13" spans="1:5" ht="18" customHeight="1">
      <c r="A13" s="79"/>
      <c r="B13" s="43" t="s">
        <v>103</v>
      </c>
      <c r="C13" s="64"/>
      <c r="D13" s="38">
        <v>191551171</v>
      </c>
      <c r="E13" s="64"/>
    </row>
    <row r="14" spans="1:5" ht="18" customHeight="1">
      <c r="A14" s="78" t="s">
        <v>104</v>
      </c>
      <c r="B14" s="18" t="s">
        <v>463</v>
      </c>
      <c r="C14" s="18" t="s">
        <v>464</v>
      </c>
      <c r="D14" s="38">
        <v>6197300000</v>
      </c>
      <c r="E14" s="18" t="s">
        <v>465</v>
      </c>
    </row>
    <row r="15" spans="1:5" ht="18" customHeight="1">
      <c r="A15" s="78"/>
      <c r="B15" s="18" t="s">
        <v>466</v>
      </c>
      <c r="C15" s="18" t="s">
        <v>467</v>
      </c>
      <c r="D15" s="38">
        <v>1334393000</v>
      </c>
      <c r="E15" s="18" t="s">
        <v>468</v>
      </c>
    </row>
    <row r="16" spans="1:5" ht="18" customHeight="1">
      <c r="A16" s="78"/>
      <c r="B16" s="18" t="s">
        <v>469</v>
      </c>
      <c r="C16" s="18" t="s">
        <v>470</v>
      </c>
      <c r="D16" s="38">
        <v>1163698903</v>
      </c>
      <c r="E16" s="18" t="s">
        <v>471</v>
      </c>
    </row>
    <row r="17" spans="1:5" ht="18" customHeight="1">
      <c r="A17" s="78"/>
      <c r="B17" s="18" t="s">
        <v>472</v>
      </c>
      <c r="C17" s="18" t="s">
        <v>473</v>
      </c>
      <c r="D17" s="38">
        <v>405347000</v>
      </c>
      <c r="E17" s="18" t="s">
        <v>474</v>
      </c>
    </row>
    <row r="18" spans="1:5" ht="18" customHeight="1">
      <c r="A18" s="78"/>
      <c r="B18" s="18" t="s">
        <v>475</v>
      </c>
      <c r="C18" s="18" t="s">
        <v>476</v>
      </c>
      <c r="D18" s="38">
        <v>336621000</v>
      </c>
      <c r="E18" s="18" t="s">
        <v>468</v>
      </c>
    </row>
    <row r="19" spans="1:5" ht="18" customHeight="1">
      <c r="A19" s="78"/>
      <c r="B19" s="18"/>
      <c r="C19" s="18"/>
      <c r="D19" s="38"/>
      <c r="E19" s="18"/>
    </row>
    <row r="20" spans="1:5" ht="18" customHeight="1">
      <c r="A20" s="78"/>
      <c r="B20" s="18"/>
      <c r="C20" s="18"/>
      <c r="D20" s="38"/>
      <c r="E20" s="18"/>
    </row>
    <row r="21" spans="1:5" ht="18" customHeight="1">
      <c r="A21" s="78"/>
      <c r="B21" s="18" t="s">
        <v>462</v>
      </c>
      <c r="C21" s="18"/>
      <c r="D21" s="38">
        <v>1159505777</v>
      </c>
      <c r="E21" s="18"/>
    </row>
    <row r="22" spans="1:5" ht="18" customHeight="1">
      <c r="A22" s="79"/>
      <c r="B22" s="43" t="s">
        <v>103</v>
      </c>
      <c r="C22" s="64"/>
      <c r="D22" s="38">
        <v>10596865680</v>
      </c>
      <c r="E22" s="64"/>
    </row>
    <row r="23" spans="1:5" ht="18" customHeight="1">
      <c r="A23" s="43" t="s">
        <v>10</v>
      </c>
      <c r="B23" s="64"/>
      <c r="C23" s="64"/>
      <c r="D23" s="38">
        <v>10788416851</v>
      </c>
      <c r="E23" s="64"/>
    </row>
  </sheetData>
  <mergeCells count="2">
    <mergeCell ref="A7:A13"/>
    <mergeCell ref="A14:A22"/>
  </mergeCells>
  <phoneticPr fontId="4"/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E58"/>
  <sheetViews>
    <sheetView workbookViewId="0"/>
  </sheetViews>
  <sheetFormatPr defaultColWidth="8.875" defaultRowHeight="15.75"/>
  <cols>
    <col min="1" max="1" width="27.375" style="13" customWidth="1"/>
    <col min="2" max="2" width="19.625" style="13" customWidth="1"/>
    <col min="3" max="3" width="16.625" style="13" customWidth="1"/>
    <col min="4" max="5" width="19.625" style="13" customWidth="1"/>
    <col min="6" max="16384" width="8.875" style="13"/>
  </cols>
  <sheetData>
    <row r="1" spans="1:5" ht="30">
      <c r="A1" s="39" t="s">
        <v>384</v>
      </c>
    </row>
    <row r="2" spans="1:5" ht="18.75">
      <c r="A2" s="14" t="s">
        <v>388</v>
      </c>
    </row>
    <row r="3" spans="1:5" ht="18.75">
      <c r="A3" s="14" t="s">
        <v>483</v>
      </c>
    </row>
    <row r="4" spans="1:5" ht="18.75">
      <c r="A4" s="49" t="s">
        <v>336</v>
      </c>
    </row>
    <row r="5" spans="1:5" ht="18.75">
      <c r="E5" s="15" t="s">
        <v>328</v>
      </c>
    </row>
    <row r="6" spans="1:5" ht="22.5" customHeight="1">
      <c r="A6" s="41" t="s">
        <v>107</v>
      </c>
      <c r="B6" s="41" t="s">
        <v>85</v>
      </c>
      <c r="C6" s="74" t="s">
        <v>108</v>
      </c>
      <c r="D6" s="74"/>
      <c r="E6" s="41" t="s">
        <v>100</v>
      </c>
    </row>
    <row r="7" spans="1:5" ht="18" customHeight="1">
      <c r="A7" s="79" t="s">
        <v>109</v>
      </c>
      <c r="B7" s="79" t="s">
        <v>110</v>
      </c>
      <c r="C7" s="78" t="s">
        <v>317</v>
      </c>
      <c r="D7" s="80"/>
      <c r="E7" s="65">
        <v>8822127560</v>
      </c>
    </row>
    <row r="8" spans="1:5" ht="18" customHeight="1">
      <c r="A8" s="79"/>
      <c r="B8" s="79"/>
      <c r="C8" s="78" t="s">
        <v>318</v>
      </c>
      <c r="D8" s="80"/>
      <c r="E8" s="65">
        <v>168469000</v>
      </c>
    </row>
    <row r="9" spans="1:5" ht="18" customHeight="1">
      <c r="A9" s="79"/>
      <c r="B9" s="79"/>
      <c r="C9" s="78" t="s">
        <v>319</v>
      </c>
      <c r="D9" s="80"/>
      <c r="E9" s="65">
        <v>8608000</v>
      </c>
    </row>
    <row r="10" spans="1:5" ht="18" customHeight="1">
      <c r="A10" s="79"/>
      <c r="B10" s="79"/>
      <c r="C10" s="78" t="s">
        <v>320</v>
      </c>
      <c r="D10" s="80"/>
      <c r="E10" s="65">
        <v>50415000</v>
      </c>
    </row>
    <row r="11" spans="1:5" ht="18" customHeight="1">
      <c r="A11" s="79"/>
      <c r="B11" s="79"/>
      <c r="C11" s="78" t="s">
        <v>321</v>
      </c>
      <c r="D11" s="80"/>
      <c r="E11" s="65">
        <v>47595000</v>
      </c>
    </row>
    <row r="12" spans="1:5" ht="18" customHeight="1">
      <c r="A12" s="79"/>
      <c r="B12" s="79"/>
      <c r="C12" s="78" t="s">
        <v>477</v>
      </c>
      <c r="D12" s="80"/>
      <c r="E12" s="65">
        <v>45910000</v>
      </c>
    </row>
    <row r="13" spans="1:5" ht="18" customHeight="1">
      <c r="A13" s="79"/>
      <c r="B13" s="79"/>
      <c r="C13" s="78" t="s">
        <v>322</v>
      </c>
      <c r="D13" s="80"/>
      <c r="E13" s="65">
        <v>1388748000</v>
      </c>
    </row>
    <row r="14" spans="1:5" ht="18" customHeight="1">
      <c r="A14" s="79"/>
      <c r="B14" s="79"/>
      <c r="C14" s="95" t="s">
        <v>478</v>
      </c>
      <c r="D14" s="96"/>
      <c r="E14" s="65">
        <v>33248245</v>
      </c>
    </row>
    <row r="15" spans="1:5" ht="18" customHeight="1">
      <c r="A15" s="79"/>
      <c r="B15" s="79"/>
      <c r="C15" s="78" t="s">
        <v>323</v>
      </c>
      <c r="D15" s="80"/>
      <c r="E15" s="65">
        <v>70306000</v>
      </c>
    </row>
    <row r="16" spans="1:5" ht="18" customHeight="1">
      <c r="A16" s="79"/>
      <c r="B16" s="79"/>
      <c r="C16" s="78" t="s">
        <v>324</v>
      </c>
      <c r="D16" s="80"/>
      <c r="E16" s="65">
        <v>2637202000</v>
      </c>
    </row>
    <row r="17" spans="1:5" ht="18" customHeight="1">
      <c r="A17" s="79"/>
      <c r="B17" s="79"/>
      <c r="C17" s="78" t="s">
        <v>325</v>
      </c>
      <c r="D17" s="80"/>
      <c r="E17" s="65">
        <v>8854000</v>
      </c>
    </row>
    <row r="18" spans="1:5" ht="18" customHeight="1">
      <c r="A18" s="79"/>
      <c r="B18" s="79"/>
      <c r="C18" s="93" t="s">
        <v>394</v>
      </c>
      <c r="D18" s="94"/>
      <c r="E18" s="65">
        <v>25030721</v>
      </c>
    </row>
    <row r="19" spans="1:5" ht="18" customHeight="1">
      <c r="A19" s="79"/>
      <c r="B19" s="79"/>
      <c r="C19" s="93" t="s">
        <v>395</v>
      </c>
      <c r="D19" s="94"/>
      <c r="E19" s="65">
        <v>294658059</v>
      </c>
    </row>
    <row r="20" spans="1:5" ht="18" customHeight="1">
      <c r="A20" s="79"/>
      <c r="B20" s="79"/>
      <c r="C20" s="93" t="s">
        <v>367</v>
      </c>
      <c r="D20" s="94"/>
      <c r="E20" s="65" t="s">
        <v>24</v>
      </c>
    </row>
    <row r="21" spans="1:5" ht="18" customHeight="1">
      <c r="A21" s="79"/>
      <c r="B21" s="79"/>
      <c r="C21" s="78" t="s">
        <v>396</v>
      </c>
      <c r="D21" s="80"/>
      <c r="E21" s="65">
        <v>53792081</v>
      </c>
    </row>
    <row r="22" spans="1:5" ht="18" customHeight="1">
      <c r="A22" s="79"/>
      <c r="B22" s="79"/>
      <c r="C22" s="79" t="s">
        <v>43</v>
      </c>
      <c r="D22" s="80"/>
      <c r="E22" s="65">
        <v>13654963666</v>
      </c>
    </row>
    <row r="23" spans="1:5" ht="18" customHeight="1">
      <c r="A23" s="79"/>
      <c r="B23" s="79" t="s">
        <v>111</v>
      </c>
      <c r="C23" s="82" t="s">
        <v>112</v>
      </c>
      <c r="D23" s="18" t="s">
        <v>326</v>
      </c>
      <c r="E23" s="65">
        <v>262440322</v>
      </c>
    </row>
    <row r="24" spans="1:5" ht="18" customHeight="1">
      <c r="A24" s="79"/>
      <c r="B24" s="79"/>
      <c r="C24" s="79"/>
      <c r="D24" s="18" t="s">
        <v>327</v>
      </c>
      <c r="E24" s="65">
        <v>106203824</v>
      </c>
    </row>
    <row r="25" spans="1:5" ht="18" customHeight="1">
      <c r="A25" s="79"/>
      <c r="B25" s="79"/>
      <c r="C25" s="79"/>
      <c r="D25" s="43" t="s">
        <v>103</v>
      </c>
      <c r="E25" s="65">
        <v>368644146</v>
      </c>
    </row>
    <row r="26" spans="1:5" ht="18" customHeight="1">
      <c r="A26" s="79"/>
      <c r="B26" s="79"/>
      <c r="C26" s="82" t="s">
        <v>113</v>
      </c>
      <c r="D26" s="18" t="s">
        <v>326</v>
      </c>
      <c r="E26" s="65">
        <v>10290119941</v>
      </c>
    </row>
    <row r="27" spans="1:5" ht="18" customHeight="1">
      <c r="A27" s="79"/>
      <c r="B27" s="79"/>
      <c r="C27" s="79"/>
      <c r="D27" s="18" t="s">
        <v>327</v>
      </c>
      <c r="E27" s="65">
        <v>1709722580</v>
      </c>
    </row>
    <row r="28" spans="1:5" ht="18" customHeight="1">
      <c r="A28" s="79"/>
      <c r="B28" s="79"/>
      <c r="C28" s="79"/>
      <c r="D28" s="43" t="s">
        <v>103</v>
      </c>
      <c r="E28" s="65">
        <v>11999842521</v>
      </c>
    </row>
    <row r="29" spans="1:5" ht="18" customHeight="1">
      <c r="A29" s="80"/>
      <c r="B29" s="80"/>
      <c r="C29" s="79" t="s">
        <v>43</v>
      </c>
      <c r="D29" s="80"/>
      <c r="E29" s="65">
        <v>12368486667</v>
      </c>
    </row>
    <row r="30" spans="1:5" ht="18" customHeight="1">
      <c r="A30" s="80"/>
      <c r="B30" s="79" t="s">
        <v>10</v>
      </c>
      <c r="C30" s="80"/>
      <c r="D30" s="80"/>
      <c r="E30" s="65">
        <v>26023450333</v>
      </c>
    </row>
    <row r="31" spans="1:5" ht="18" customHeight="1">
      <c r="A31" s="79" t="s">
        <v>397</v>
      </c>
      <c r="B31" s="79" t="s">
        <v>383</v>
      </c>
      <c r="C31" s="78"/>
      <c r="D31" s="80"/>
      <c r="E31" s="65"/>
    </row>
    <row r="32" spans="1:5" ht="18" customHeight="1">
      <c r="A32" s="79"/>
      <c r="B32" s="79"/>
      <c r="C32" s="79" t="s">
        <v>43</v>
      </c>
      <c r="D32" s="80"/>
      <c r="E32" s="65" t="s">
        <v>24</v>
      </c>
    </row>
    <row r="33" spans="1:5" ht="18" customHeight="1">
      <c r="A33" s="79"/>
      <c r="B33" s="79" t="s">
        <v>111</v>
      </c>
      <c r="C33" s="82" t="s">
        <v>112</v>
      </c>
      <c r="D33" s="18" t="s">
        <v>435</v>
      </c>
      <c r="E33" s="65"/>
    </row>
    <row r="34" spans="1:5" ht="18" customHeight="1">
      <c r="A34" s="79"/>
      <c r="B34" s="79"/>
      <c r="C34" s="79"/>
      <c r="D34" s="43" t="s">
        <v>103</v>
      </c>
      <c r="E34" s="65" t="s">
        <v>24</v>
      </c>
    </row>
    <row r="35" spans="1:5" ht="18" customHeight="1">
      <c r="A35" s="79"/>
      <c r="B35" s="79"/>
      <c r="C35" s="82" t="s">
        <v>113</v>
      </c>
      <c r="D35" s="18"/>
      <c r="E35" s="65" t="s">
        <v>24</v>
      </c>
    </row>
    <row r="36" spans="1:5" ht="18" customHeight="1">
      <c r="A36" s="79"/>
      <c r="B36" s="79"/>
      <c r="C36" s="79"/>
      <c r="D36" s="43" t="s">
        <v>103</v>
      </c>
      <c r="E36" s="65" t="s">
        <v>24</v>
      </c>
    </row>
    <row r="37" spans="1:5" ht="18" customHeight="1">
      <c r="A37" s="80"/>
      <c r="B37" s="80"/>
      <c r="C37" s="79" t="s">
        <v>43</v>
      </c>
      <c r="D37" s="80"/>
      <c r="E37" s="65" t="s">
        <v>24</v>
      </c>
    </row>
    <row r="38" spans="1:5" ht="18" customHeight="1">
      <c r="A38" s="80"/>
      <c r="B38" s="79" t="s">
        <v>10</v>
      </c>
      <c r="C38" s="80"/>
      <c r="D38" s="80"/>
      <c r="E38" s="65" t="s">
        <v>24</v>
      </c>
    </row>
    <row r="39" spans="1:5" ht="18" customHeight="1">
      <c r="A39" s="79" t="s">
        <v>398</v>
      </c>
      <c r="B39" s="79" t="s">
        <v>383</v>
      </c>
      <c r="C39" s="78" t="s">
        <v>399</v>
      </c>
      <c r="D39" s="80"/>
      <c r="E39" s="65">
        <v>6631448</v>
      </c>
    </row>
    <row r="40" spans="1:5" ht="18" customHeight="1">
      <c r="A40" s="79"/>
      <c r="B40" s="79"/>
      <c r="C40" s="79" t="s">
        <v>43</v>
      </c>
      <c r="D40" s="80"/>
      <c r="E40" s="65">
        <v>6631448</v>
      </c>
    </row>
    <row r="41" spans="1:5" ht="18" customHeight="1">
      <c r="A41" s="79"/>
      <c r="B41" s="79" t="s">
        <v>111</v>
      </c>
      <c r="C41" s="82" t="s">
        <v>112</v>
      </c>
      <c r="D41" s="18"/>
      <c r="E41" s="65"/>
    </row>
    <row r="42" spans="1:5" ht="18" customHeight="1">
      <c r="A42" s="79"/>
      <c r="B42" s="79"/>
      <c r="C42" s="79"/>
      <c r="D42" s="43" t="s">
        <v>103</v>
      </c>
      <c r="E42" s="65" t="s">
        <v>24</v>
      </c>
    </row>
    <row r="43" spans="1:5" ht="18" customHeight="1">
      <c r="A43" s="79"/>
      <c r="B43" s="79"/>
      <c r="C43" s="82" t="s">
        <v>113</v>
      </c>
      <c r="D43" s="18"/>
      <c r="E43" s="65"/>
    </row>
    <row r="44" spans="1:5" ht="18" customHeight="1">
      <c r="A44" s="79"/>
      <c r="B44" s="79"/>
      <c r="C44" s="79"/>
      <c r="D44" s="43" t="s">
        <v>103</v>
      </c>
      <c r="E44" s="65" t="s">
        <v>24</v>
      </c>
    </row>
    <row r="45" spans="1:5" ht="18" customHeight="1">
      <c r="A45" s="80"/>
      <c r="B45" s="80"/>
      <c r="C45" s="79" t="s">
        <v>43</v>
      </c>
      <c r="D45" s="80"/>
      <c r="E45" s="65" t="s">
        <v>24</v>
      </c>
    </row>
    <row r="46" spans="1:5" ht="18" customHeight="1" thickBot="1">
      <c r="A46" s="81"/>
      <c r="B46" s="83" t="s">
        <v>10</v>
      </c>
      <c r="C46" s="81"/>
      <c r="D46" s="81"/>
      <c r="E46" s="66">
        <v>6631448</v>
      </c>
    </row>
    <row r="47" spans="1:5" ht="18" customHeight="1" thickTop="1">
      <c r="A47" s="84" t="s">
        <v>386</v>
      </c>
      <c r="B47" s="86" t="s">
        <v>110</v>
      </c>
      <c r="C47" s="87"/>
      <c r="D47" s="88"/>
      <c r="E47" s="67">
        <v>13661595114</v>
      </c>
    </row>
    <row r="48" spans="1:5" ht="18" customHeight="1">
      <c r="A48" s="84"/>
      <c r="B48" s="79" t="s">
        <v>111</v>
      </c>
      <c r="C48" s="89" t="s">
        <v>332</v>
      </c>
      <c r="D48" s="90"/>
      <c r="E48" s="65">
        <v>368644146</v>
      </c>
    </row>
    <row r="49" spans="1:5" ht="18" customHeight="1">
      <c r="A49" s="84"/>
      <c r="B49" s="79"/>
      <c r="C49" s="89" t="s">
        <v>333</v>
      </c>
      <c r="D49" s="90"/>
      <c r="E49" s="65">
        <v>11999842521</v>
      </c>
    </row>
    <row r="50" spans="1:5" ht="18" customHeight="1">
      <c r="A50" s="84"/>
      <c r="B50" s="80"/>
      <c r="C50" s="91" t="s">
        <v>43</v>
      </c>
      <c r="D50" s="92"/>
      <c r="E50" s="65">
        <v>12368486667</v>
      </c>
    </row>
    <row r="51" spans="1:5" ht="18" customHeight="1">
      <c r="A51" s="85"/>
      <c r="B51" s="79" t="s">
        <v>10</v>
      </c>
      <c r="C51" s="80"/>
      <c r="D51" s="80"/>
      <c r="E51" s="65">
        <v>26030081781</v>
      </c>
    </row>
    <row r="52" spans="1:5" ht="18" customHeight="1">
      <c r="A52" s="68" t="s">
        <v>385</v>
      </c>
      <c r="B52" s="91" t="s">
        <v>110</v>
      </c>
      <c r="C52" s="97"/>
      <c r="D52" s="92"/>
      <c r="E52" s="65">
        <v>-6631448</v>
      </c>
    </row>
    <row r="53" spans="1:5" ht="18" customHeight="1">
      <c r="A53" s="98" t="s">
        <v>387</v>
      </c>
      <c r="B53" s="91" t="s">
        <v>110</v>
      </c>
      <c r="C53" s="97"/>
      <c r="D53" s="92"/>
      <c r="E53" s="65">
        <v>13654963666</v>
      </c>
    </row>
    <row r="54" spans="1:5" ht="18" customHeight="1">
      <c r="A54" s="84"/>
      <c r="B54" s="79" t="s">
        <v>111</v>
      </c>
      <c r="C54" s="89" t="s">
        <v>332</v>
      </c>
      <c r="D54" s="90"/>
      <c r="E54" s="65">
        <v>368644146</v>
      </c>
    </row>
    <row r="55" spans="1:5" ht="18" customHeight="1">
      <c r="A55" s="84"/>
      <c r="B55" s="79"/>
      <c r="C55" s="89" t="s">
        <v>333</v>
      </c>
      <c r="D55" s="90"/>
      <c r="E55" s="65">
        <v>11999842521</v>
      </c>
    </row>
    <row r="56" spans="1:5" ht="18" customHeight="1">
      <c r="A56" s="84"/>
      <c r="B56" s="80"/>
      <c r="C56" s="91" t="s">
        <v>43</v>
      </c>
      <c r="D56" s="92"/>
      <c r="E56" s="65">
        <v>12368486667</v>
      </c>
    </row>
    <row r="57" spans="1:5" ht="18" customHeight="1" thickBot="1">
      <c r="A57" s="99"/>
      <c r="B57" s="83" t="s">
        <v>10</v>
      </c>
      <c r="C57" s="81"/>
      <c r="D57" s="81"/>
      <c r="E57" s="66">
        <v>26023450333</v>
      </c>
    </row>
    <row r="58" spans="1:5" ht="16.5" thickTop="1"/>
  </sheetData>
  <mergeCells count="57">
    <mergeCell ref="B52:D52"/>
    <mergeCell ref="A53:A57"/>
    <mergeCell ref="B53:D53"/>
    <mergeCell ref="B54:B56"/>
    <mergeCell ref="C54:D54"/>
    <mergeCell ref="C55:D55"/>
    <mergeCell ref="C56:D56"/>
    <mergeCell ref="B57:D57"/>
    <mergeCell ref="B30:D30"/>
    <mergeCell ref="C6:D6"/>
    <mergeCell ref="A7:A30"/>
    <mergeCell ref="B7:B22"/>
    <mergeCell ref="C7:D7"/>
    <mergeCell ref="C17:D17"/>
    <mergeCell ref="C18:D18"/>
    <mergeCell ref="C21:D21"/>
    <mergeCell ref="C22:D22"/>
    <mergeCell ref="B23:B29"/>
    <mergeCell ref="C23:C25"/>
    <mergeCell ref="C15:D15"/>
    <mergeCell ref="C16:D16"/>
    <mergeCell ref="C10:D10"/>
    <mergeCell ref="C8:D8"/>
    <mergeCell ref="C9:D9"/>
    <mergeCell ref="C11:D11"/>
    <mergeCell ref="C12:D12"/>
    <mergeCell ref="C13:D13"/>
    <mergeCell ref="C26:C28"/>
    <mergeCell ref="C29:D29"/>
    <mergeCell ref="C19:D19"/>
    <mergeCell ref="C20:D20"/>
    <mergeCell ref="C14:D14"/>
    <mergeCell ref="A31:A38"/>
    <mergeCell ref="B31:B32"/>
    <mergeCell ref="C31:D31"/>
    <mergeCell ref="C32:D32"/>
    <mergeCell ref="A47:A51"/>
    <mergeCell ref="B47:D47"/>
    <mergeCell ref="B48:B50"/>
    <mergeCell ref="C48:D48"/>
    <mergeCell ref="C49:D49"/>
    <mergeCell ref="C50:D50"/>
    <mergeCell ref="B51:D51"/>
    <mergeCell ref="B33:B37"/>
    <mergeCell ref="C33:C34"/>
    <mergeCell ref="C35:C36"/>
    <mergeCell ref="C37:D37"/>
    <mergeCell ref="B38:D38"/>
    <mergeCell ref="A39:A46"/>
    <mergeCell ref="B39:B40"/>
    <mergeCell ref="C39:D39"/>
    <mergeCell ref="C40:D40"/>
    <mergeCell ref="B41:B45"/>
    <mergeCell ref="C41:C42"/>
    <mergeCell ref="C43:C44"/>
    <mergeCell ref="C45:D45"/>
    <mergeCell ref="B46:D46"/>
  </mergeCells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75" fitToHeight="0" orientation="portrait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11"/>
  <sheetViews>
    <sheetView workbookViewId="0">
      <selection sqref="A1:F1"/>
    </sheetView>
  </sheetViews>
  <sheetFormatPr defaultColWidth="8.875" defaultRowHeight="20.25" customHeight="1"/>
  <cols>
    <col min="1" max="1" width="23.375" style="14" customWidth="1"/>
    <col min="2" max="6" width="17.625" style="14" customWidth="1"/>
    <col min="7" max="16384" width="8.875" style="14"/>
  </cols>
  <sheetData>
    <row r="1" spans="1:6" ht="20.25" customHeight="1">
      <c r="A1" s="100" t="s">
        <v>363</v>
      </c>
      <c r="B1" s="101"/>
      <c r="C1" s="101"/>
      <c r="D1" s="101"/>
      <c r="E1" s="101"/>
      <c r="F1" s="101"/>
    </row>
    <row r="2" spans="1:6" ht="20.25" customHeight="1">
      <c r="A2" s="49" t="s">
        <v>388</v>
      </c>
      <c r="B2" s="49"/>
      <c r="C2" s="49"/>
      <c r="D2" s="49"/>
      <c r="E2" s="49"/>
      <c r="F2" s="69" t="s">
        <v>483</v>
      </c>
    </row>
    <row r="3" spans="1:6" ht="20.25" customHeight="1">
      <c r="A3" s="49" t="s">
        <v>336</v>
      </c>
      <c r="B3" s="49"/>
      <c r="C3" s="49"/>
      <c r="D3" s="49"/>
      <c r="E3" s="49"/>
      <c r="F3" s="69" t="s">
        <v>115</v>
      </c>
    </row>
    <row r="4" spans="1:6" ht="20.25" customHeight="1">
      <c r="A4" s="102" t="s">
        <v>85</v>
      </c>
      <c r="B4" s="104" t="s">
        <v>100</v>
      </c>
      <c r="C4" s="104" t="s">
        <v>364</v>
      </c>
      <c r="D4" s="104"/>
      <c r="E4" s="104"/>
      <c r="F4" s="104"/>
    </row>
    <row r="5" spans="1:6" ht="20.25" customHeight="1">
      <c r="A5" s="102"/>
      <c r="B5" s="104"/>
      <c r="C5" s="104" t="s">
        <v>111</v>
      </c>
      <c r="D5" s="104" t="s">
        <v>420</v>
      </c>
      <c r="E5" s="104" t="s">
        <v>110</v>
      </c>
      <c r="F5" s="104" t="s">
        <v>30</v>
      </c>
    </row>
    <row r="6" spans="1:6" ht="20.25" customHeight="1" thickBot="1">
      <c r="A6" s="103"/>
      <c r="B6" s="105"/>
      <c r="C6" s="105"/>
      <c r="D6" s="105"/>
      <c r="E6" s="105"/>
      <c r="F6" s="105"/>
    </row>
    <row r="7" spans="1:6" ht="20.25" customHeight="1" thickTop="1">
      <c r="A7" s="70" t="s">
        <v>210</v>
      </c>
      <c r="B7" s="71">
        <v>27057589469</v>
      </c>
      <c r="C7" s="71">
        <v>11999842521</v>
      </c>
      <c r="D7" s="71">
        <v>1009500000</v>
      </c>
      <c r="E7" s="71">
        <v>10751293380</v>
      </c>
      <c r="F7" s="71">
        <v>3296953568</v>
      </c>
    </row>
    <row r="8" spans="1:6" ht="20.25" customHeight="1">
      <c r="A8" s="70" t="s">
        <v>365</v>
      </c>
      <c r="B8" s="71">
        <v>1159556413</v>
      </c>
      <c r="C8" s="71">
        <v>368644146</v>
      </c>
      <c r="D8" s="71">
        <v>614900000</v>
      </c>
      <c r="E8" s="71">
        <v>176012267</v>
      </c>
      <c r="F8" s="71" t="s">
        <v>24</v>
      </c>
    </row>
    <row r="9" spans="1:6" ht="20.25" customHeight="1">
      <c r="A9" s="70" t="s">
        <v>366</v>
      </c>
      <c r="B9" s="71">
        <v>1552311247</v>
      </c>
      <c r="C9" s="71" t="s">
        <v>24</v>
      </c>
      <c r="D9" s="71" t="s">
        <v>24</v>
      </c>
      <c r="E9" s="71">
        <v>1325647591</v>
      </c>
      <c r="F9" s="71">
        <v>226663656</v>
      </c>
    </row>
    <row r="10" spans="1:6" ht="20.25" customHeight="1">
      <c r="A10" s="70" t="s">
        <v>30</v>
      </c>
      <c r="B10" s="71" t="s">
        <v>24</v>
      </c>
      <c r="C10" s="71" t="s">
        <v>24</v>
      </c>
      <c r="D10" s="71" t="s">
        <v>24</v>
      </c>
      <c r="E10" s="71" t="s">
        <v>24</v>
      </c>
      <c r="F10" s="71" t="s">
        <v>24</v>
      </c>
    </row>
    <row r="11" spans="1:6" ht="20.25" customHeight="1">
      <c r="A11" s="72" t="s">
        <v>10</v>
      </c>
      <c r="B11" s="71">
        <v>29769457129</v>
      </c>
      <c r="C11" s="71">
        <v>12368486667</v>
      </c>
      <c r="D11" s="71">
        <v>1624400000</v>
      </c>
      <c r="E11" s="71">
        <v>12252953238</v>
      </c>
      <c r="F11" s="71">
        <v>3523617224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75" fitToHeight="0" orientation="portrait" r:id="rId1"/>
  <headerFoot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12"/>
  <sheetViews>
    <sheetView workbookViewId="0"/>
  </sheetViews>
  <sheetFormatPr defaultColWidth="8.875" defaultRowHeight="15.75"/>
  <cols>
    <col min="1" max="1" width="45.625" style="13" customWidth="1"/>
    <col min="2" max="2" width="30.625" style="13" customWidth="1"/>
    <col min="3" max="16384" width="8.875" style="13"/>
  </cols>
  <sheetData>
    <row r="1" spans="1:2" ht="30">
      <c r="A1" s="1" t="s">
        <v>105</v>
      </c>
    </row>
    <row r="2" spans="1:2" ht="18.75">
      <c r="A2" s="14" t="s">
        <v>388</v>
      </c>
    </row>
    <row r="3" spans="1:2" ht="18.75">
      <c r="A3" s="14" t="s">
        <v>483</v>
      </c>
    </row>
    <row r="4" spans="1:2" ht="18.75">
      <c r="A4" s="49" t="s">
        <v>336</v>
      </c>
    </row>
    <row r="5" spans="1:2" ht="18.75">
      <c r="B5" s="15" t="s">
        <v>25</v>
      </c>
    </row>
    <row r="6" spans="1:2" ht="22.5" customHeight="1">
      <c r="A6" s="41" t="s">
        <v>26</v>
      </c>
      <c r="B6" s="41" t="s">
        <v>89</v>
      </c>
    </row>
    <row r="7" spans="1:2" ht="18" customHeight="1">
      <c r="A7" s="58" t="s">
        <v>368</v>
      </c>
      <c r="B7" s="38">
        <v>1128686941</v>
      </c>
    </row>
    <row r="8" spans="1:2" ht="18" customHeight="1">
      <c r="A8" s="58" t="s">
        <v>106</v>
      </c>
      <c r="B8" s="38" t="s">
        <v>24</v>
      </c>
    </row>
    <row r="9" spans="1:2" ht="18" customHeight="1">
      <c r="A9" s="58"/>
      <c r="B9" s="38"/>
    </row>
    <row r="10" spans="1:2" ht="18" customHeight="1">
      <c r="A10" s="58"/>
      <c r="B10" s="38"/>
    </row>
    <row r="11" spans="1:2" ht="18" customHeight="1">
      <c r="A11" s="58"/>
      <c r="B11" s="38"/>
    </row>
    <row r="12" spans="1:2" ht="18" customHeight="1">
      <c r="A12" s="43" t="s">
        <v>10</v>
      </c>
      <c r="B12" s="38">
        <v>1128686941</v>
      </c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75" orientation="portrait" r:id="rId1"/>
  <headerFooter>
    <oddFooter>&amp;C&amp;9&amp;P/&amp;N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9" tint="0.79998168889431442"/>
    <pageSetUpPr fitToPage="1"/>
  </sheetPr>
  <dimension ref="A1:E67"/>
  <sheetViews>
    <sheetView workbookViewId="0">
      <selection sqref="A1:XFD1048576"/>
    </sheetView>
  </sheetViews>
  <sheetFormatPr defaultColWidth="8.875" defaultRowHeight="11.25"/>
  <cols>
    <col min="1" max="1" width="33.875" style="30" customWidth="1"/>
    <col min="2" max="2" width="18.875" style="30" customWidth="1"/>
    <col min="3" max="3" width="8.875" style="30" hidden="1" customWidth="1"/>
    <col min="4" max="4" width="33.875" style="30" customWidth="1"/>
    <col min="5" max="7" width="18.875" style="30" customWidth="1"/>
    <col min="8" max="16384" width="8.875" style="30"/>
  </cols>
  <sheetData>
    <row r="1" spans="1:5" ht="17.100000000000001" customHeight="1">
      <c r="E1" s="10" t="s">
        <v>114</v>
      </c>
    </row>
    <row r="2" spans="1:5" ht="21">
      <c r="A2" s="106" t="s">
        <v>409</v>
      </c>
      <c r="B2" s="107"/>
      <c r="C2" s="107"/>
      <c r="D2" s="107"/>
      <c r="E2" s="107"/>
    </row>
    <row r="3" spans="1:5" ht="13.5">
      <c r="A3" s="108" t="s">
        <v>479</v>
      </c>
      <c r="B3" s="107"/>
      <c r="C3" s="107"/>
      <c r="D3" s="107"/>
      <c r="E3" s="107"/>
    </row>
    <row r="4" spans="1:5" ht="13.5">
      <c r="A4" s="28" t="s">
        <v>388</v>
      </c>
    </row>
    <row r="5" spans="1:5" ht="17.100000000000001" customHeight="1">
      <c r="A5" s="28" t="s">
        <v>336</v>
      </c>
      <c r="E5" s="11" t="s">
        <v>115</v>
      </c>
    </row>
    <row r="6" spans="1:5" ht="27" customHeight="1">
      <c r="A6" s="37" t="s">
        <v>480</v>
      </c>
      <c r="B6" s="37" t="s">
        <v>100</v>
      </c>
      <c r="C6" s="37"/>
      <c r="D6" s="37" t="s">
        <v>480</v>
      </c>
      <c r="E6" s="37" t="s">
        <v>100</v>
      </c>
    </row>
    <row r="7" spans="1:5" ht="17.100000000000001" customHeight="1">
      <c r="A7" s="34" t="s">
        <v>116</v>
      </c>
      <c r="B7" s="36"/>
      <c r="C7" s="36"/>
      <c r="D7" s="34" t="s">
        <v>117</v>
      </c>
      <c r="E7" s="36"/>
    </row>
    <row r="8" spans="1:5" ht="17.100000000000001" customHeight="1">
      <c r="A8" s="34" t="s">
        <v>118</v>
      </c>
      <c r="B8" s="35">
        <v>72033247828</v>
      </c>
      <c r="C8" s="36"/>
      <c r="D8" s="34" t="s">
        <v>119</v>
      </c>
      <c r="E8" s="35">
        <v>18582540854</v>
      </c>
    </row>
    <row r="9" spans="1:5" ht="17.100000000000001" customHeight="1">
      <c r="A9" s="34" t="s">
        <v>120</v>
      </c>
      <c r="B9" s="35">
        <v>68861448317</v>
      </c>
      <c r="C9" s="36"/>
      <c r="D9" s="34" t="s">
        <v>121</v>
      </c>
      <c r="E9" s="35">
        <v>15505197486</v>
      </c>
    </row>
    <row r="10" spans="1:5" ht="17.100000000000001" customHeight="1">
      <c r="A10" s="34" t="s">
        <v>122</v>
      </c>
      <c r="B10" s="35">
        <v>34881337977</v>
      </c>
      <c r="C10" s="36"/>
      <c r="D10" s="34" t="s">
        <v>123</v>
      </c>
      <c r="E10" s="35" t="s">
        <v>24</v>
      </c>
    </row>
    <row r="11" spans="1:5" ht="17.100000000000001" customHeight="1">
      <c r="A11" s="34" t="s">
        <v>124</v>
      </c>
      <c r="B11" s="35">
        <v>17121676967</v>
      </c>
      <c r="C11" s="36"/>
      <c r="D11" s="34" t="s">
        <v>125</v>
      </c>
      <c r="E11" s="35">
        <v>3045311000</v>
      </c>
    </row>
    <row r="12" spans="1:5" ht="17.100000000000001" customHeight="1">
      <c r="A12" s="34" t="s">
        <v>126</v>
      </c>
      <c r="B12" s="35" t="s">
        <v>24</v>
      </c>
      <c r="C12" s="36"/>
      <c r="D12" s="34" t="s">
        <v>127</v>
      </c>
      <c r="E12" s="35" t="s">
        <v>24</v>
      </c>
    </row>
    <row r="13" spans="1:5" ht="17.100000000000001" customHeight="1">
      <c r="A13" s="34" t="s">
        <v>128</v>
      </c>
      <c r="B13" s="35">
        <v>44467587786</v>
      </c>
      <c r="C13" s="36"/>
      <c r="D13" s="34" t="s">
        <v>129</v>
      </c>
      <c r="E13" s="35">
        <v>32032368</v>
      </c>
    </row>
    <row r="14" spans="1:5" ht="17.100000000000001" customHeight="1">
      <c r="A14" s="34" t="s">
        <v>130</v>
      </c>
      <c r="B14" s="35">
        <v>-27063555453</v>
      </c>
      <c r="C14" s="36"/>
      <c r="D14" s="34" t="s">
        <v>131</v>
      </c>
      <c r="E14" s="35">
        <v>1998475672</v>
      </c>
    </row>
    <row r="15" spans="1:5" ht="17.100000000000001" customHeight="1">
      <c r="A15" s="34" t="s">
        <v>132</v>
      </c>
      <c r="B15" s="35">
        <v>655896918</v>
      </c>
      <c r="C15" s="36"/>
      <c r="D15" s="34" t="s">
        <v>133</v>
      </c>
      <c r="E15" s="35">
        <v>1415206139</v>
      </c>
    </row>
    <row r="16" spans="1:5" ht="17.100000000000001" customHeight="1">
      <c r="A16" s="34" t="s">
        <v>134</v>
      </c>
      <c r="B16" s="35">
        <v>-330221241</v>
      </c>
      <c r="C16" s="36"/>
      <c r="D16" s="34" t="s">
        <v>135</v>
      </c>
      <c r="E16" s="35">
        <v>118938</v>
      </c>
    </row>
    <row r="17" spans="1:5" ht="17.100000000000001" customHeight="1">
      <c r="A17" s="34" t="s">
        <v>136</v>
      </c>
      <c r="B17" s="35" t="s">
        <v>24</v>
      </c>
      <c r="C17" s="36"/>
      <c r="D17" s="34" t="s">
        <v>137</v>
      </c>
      <c r="E17" s="35" t="s">
        <v>24</v>
      </c>
    </row>
    <row r="18" spans="1:5" ht="17.100000000000001" customHeight="1">
      <c r="A18" s="34" t="s">
        <v>138</v>
      </c>
      <c r="B18" s="35" t="s">
        <v>24</v>
      </c>
      <c r="C18" s="36"/>
      <c r="D18" s="34" t="s">
        <v>139</v>
      </c>
      <c r="E18" s="35" t="s">
        <v>24</v>
      </c>
    </row>
    <row r="19" spans="1:5" ht="17.100000000000001" customHeight="1">
      <c r="A19" s="34" t="s">
        <v>140</v>
      </c>
      <c r="B19" s="35" t="s">
        <v>24</v>
      </c>
      <c r="C19" s="36"/>
      <c r="D19" s="34" t="s">
        <v>141</v>
      </c>
      <c r="E19" s="35" t="s">
        <v>24</v>
      </c>
    </row>
    <row r="20" spans="1:5" ht="17.100000000000001" customHeight="1">
      <c r="A20" s="34" t="s">
        <v>142</v>
      </c>
      <c r="B20" s="35" t="s">
        <v>24</v>
      </c>
      <c r="C20" s="36"/>
      <c r="D20" s="34" t="s">
        <v>143</v>
      </c>
      <c r="E20" s="35">
        <v>279721056</v>
      </c>
    </row>
    <row r="21" spans="1:5" ht="17.100000000000001" customHeight="1">
      <c r="A21" s="34" t="s">
        <v>144</v>
      </c>
      <c r="B21" s="35" t="s">
        <v>24</v>
      </c>
      <c r="C21" s="36"/>
      <c r="D21" s="34" t="s">
        <v>145</v>
      </c>
      <c r="E21" s="35">
        <v>266735459</v>
      </c>
    </row>
    <row r="22" spans="1:5" ht="17.100000000000001" customHeight="1">
      <c r="A22" s="34" t="s">
        <v>146</v>
      </c>
      <c r="B22" s="35" t="s">
        <v>24</v>
      </c>
      <c r="C22" s="36"/>
      <c r="D22" s="34" t="s">
        <v>129</v>
      </c>
      <c r="E22" s="35">
        <v>36694080</v>
      </c>
    </row>
    <row r="23" spans="1:5" ht="17.100000000000001" customHeight="1">
      <c r="A23" s="34" t="s">
        <v>147</v>
      </c>
      <c r="B23" s="35" t="s">
        <v>24</v>
      </c>
      <c r="C23" s="36"/>
      <c r="D23" s="31" t="s">
        <v>148</v>
      </c>
      <c r="E23" s="32">
        <v>20581016526</v>
      </c>
    </row>
    <row r="24" spans="1:5" ht="17.100000000000001" customHeight="1">
      <c r="A24" s="34" t="s">
        <v>149</v>
      </c>
      <c r="B24" s="35" t="s">
        <v>24</v>
      </c>
      <c r="C24" s="36"/>
      <c r="D24" s="34" t="s">
        <v>150</v>
      </c>
      <c r="E24" s="36"/>
    </row>
    <row r="25" spans="1:5" ht="17.100000000000001" customHeight="1">
      <c r="A25" s="34" t="s">
        <v>151</v>
      </c>
      <c r="B25" s="35">
        <v>29953000</v>
      </c>
      <c r="C25" s="36"/>
      <c r="D25" s="34" t="s">
        <v>152</v>
      </c>
      <c r="E25" s="35">
        <v>74583707258</v>
      </c>
    </row>
    <row r="26" spans="1:5" ht="17.100000000000001" customHeight="1">
      <c r="A26" s="34" t="s">
        <v>153</v>
      </c>
      <c r="B26" s="35">
        <v>33431031405</v>
      </c>
      <c r="C26" s="36"/>
      <c r="D26" s="34" t="s">
        <v>154</v>
      </c>
      <c r="E26" s="35">
        <v>-19084535269</v>
      </c>
    </row>
    <row r="27" spans="1:5" ht="17.100000000000001" customHeight="1">
      <c r="A27" s="34" t="s">
        <v>124</v>
      </c>
      <c r="B27" s="35">
        <v>4651248165</v>
      </c>
      <c r="C27" s="36"/>
      <c r="D27" s="36"/>
      <c r="E27" s="36"/>
    </row>
    <row r="28" spans="1:5" ht="17.100000000000001" customHeight="1">
      <c r="A28" s="34" t="s">
        <v>128</v>
      </c>
      <c r="B28" s="35">
        <v>688845994</v>
      </c>
      <c r="C28" s="36"/>
      <c r="D28" s="36"/>
      <c r="E28" s="36"/>
    </row>
    <row r="29" spans="1:5" ht="17.100000000000001" customHeight="1">
      <c r="A29" s="34" t="s">
        <v>130</v>
      </c>
      <c r="B29" s="35">
        <v>-397724020</v>
      </c>
      <c r="C29" s="36"/>
      <c r="D29" s="36"/>
      <c r="E29" s="36"/>
    </row>
    <row r="30" spans="1:5" ht="17.100000000000001" customHeight="1">
      <c r="A30" s="34" t="s">
        <v>132</v>
      </c>
      <c r="B30" s="35">
        <v>87337849774</v>
      </c>
      <c r="C30" s="36"/>
      <c r="D30" s="36"/>
      <c r="E30" s="36"/>
    </row>
    <row r="31" spans="1:5" ht="17.100000000000001" customHeight="1">
      <c r="A31" s="34" t="s">
        <v>134</v>
      </c>
      <c r="B31" s="35">
        <v>-59024261931</v>
      </c>
      <c r="C31" s="36"/>
      <c r="D31" s="36"/>
      <c r="E31" s="36"/>
    </row>
    <row r="32" spans="1:5" ht="17.100000000000001" customHeight="1">
      <c r="A32" s="34" t="s">
        <v>147</v>
      </c>
      <c r="B32" s="35" t="s">
        <v>24</v>
      </c>
      <c r="C32" s="36"/>
      <c r="D32" s="36"/>
      <c r="E32" s="36"/>
    </row>
    <row r="33" spans="1:5" ht="17.100000000000001" customHeight="1">
      <c r="A33" s="34" t="s">
        <v>149</v>
      </c>
      <c r="B33" s="35" t="s">
        <v>24</v>
      </c>
      <c r="C33" s="36"/>
      <c r="D33" s="36"/>
      <c r="E33" s="36"/>
    </row>
    <row r="34" spans="1:5" ht="17.100000000000001" customHeight="1">
      <c r="A34" s="34" t="s">
        <v>151</v>
      </c>
      <c r="B34" s="35">
        <v>175073423</v>
      </c>
      <c r="C34" s="36"/>
      <c r="D34" s="36"/>
      <c r="E34" s="36"/>
    </row>
    <row r="35" spans="1:5" ht="17.100000000000001" customHeight="1">
      <c r="A35" s="34" t="s">
        <v>155</v>
      </c>
      <c r="B35" s="35">
        <v>2241196932</v>
      </c>
      <c r="C35" s="36"/>
      <c r="D35" s="36"/>
      <c r="E35" s="36"/>
    </row>
    <row r="36" spans="1:5" ht="17.100000000000001" customHeight="1">
      <c r="A36" s="34" t="s">
        <v>156</v>
      </c>
      <c r="B36" s="35">
        <v>-1692117997</v>
      </c>
      <c r="C36" s="36"/>
      <c r="D36" s="36"/>
      <c r="E36" s="36"/>
    </row>
    <row r="37" spans="1:5" ht="17.100000000000001" customHeight="1">
      <c r="A37" s="34" t="s">
        <v>157</v>
      </c>
      <c r="B37" s="35">
        <v>17097832</v>
      </c>
      <c r="C37" s="36"/>
      <c r="D37" s="36"/>
      <c r="E37" s="36"/>
    </row>
    <row r="38" spans="1:5" ht="17.100000000000001" customHeight="1">
      <c r="A38" s="34" t="s">
        <v>158</v>
      </c>
      <c r="B38" s="35">
        <v>17097832</v>
      </c>
      <c r="C38" s="36"/>
      <c r="D38" s="36"/>
      <c r="E38" s="36"/>
    </row>
    <row r="39" spans="1:5" ht="17.100000000000001" customHeight="1">
      <c r="A39" s="34" t="s">
        <v>159</v>
      </c>
      <c r="B39" s="35" t="s">
        <v>24</v>
      </c>
      <c r="C39" s="36"/>
      <c r="D39" s="36"/>
      <c r="E39" s="36"/>
    </row>
    <row r="40" spans="1:5" ht="17.100000000000001" customHeight="1">
      <c r="A40" s="34" t="s">
        <v>160</v>
      </c>
      <c r="B40" s="35">
        <v>3154701679</v>
      </c>
      <c r="C40" s="36"/>
      <c r="D40" s="36"/>
      <c r="E40" s="36"/>
    </row>
    <row r="41" spans="1:5" ht="17.100000000000001" customHeight="1">
      <c r="A41" s="34" t="s">
        <v>161</v>
      </c>
      <c r="B41" s="35">
        <v>2835171000</v>
      </c>
      <c r="C41" s="36"/>
      <c r="D41" s="36"/>
      <c r="E41" s="36"/>
    </row>
    <row r="42" spans="1:5" ht="17.100000000000001" customHeight="1">
      <c r="A42" s="34" t="s">
        <v>162</v>
      </c>
      <c r="B42" s="35" t="s">
        <v>24</v>
      </c>
      <c r="C42" s="36"/>
      <c r="D42" s="36"/>
      <c r="E42" s="36"/>
    </row>
    <row r="43" spans="1:5" ht="17.100000000000001" customHeight="1">
      <c r="A43" s="34" t="s">
        <v>163</v>
      </c>
      <c r="B43" s="35">
        <v>2835171000</v>
      </c>
      <c r="C43" s="36"/>
      <c r="D43" s="36"/>
      <c r="E43" s="36"/>
    </row>
    <row r="44" spans="1:5" ht="17.100000000000001" customHeight="1">
      <c r="A44" s="34" t="s">
        <v>147</v>
      </c>
      <c r="B44" s="35" t="s">
        <v>24</v>
      </c>
      <c r="C44" s="36"/>
      <c r="D44" s="36"/>
      <c r="E44" s="36"/>
    </row>
    <row r="45" spans="1:5" ht="17.100000000000001" customHeight="1">
      <c r="A45" s="34" t="s">
        <v>164</v>
      </c>
      <c r="B45" s="35">
        <v>-1807234000</v>
      </c>
      <c r="C45" s="36"/>
      <c r="D45" s="36"/>
      <c r="E45" s="36"/>
    </row>
    <row r="46" spans="1:5" ht="17.100000000000001" customHeight="1">
      <c r="A46" s="34" t="s">
        <v>165</v>
      </c>
      <c r="B46" s="35">
        <v>418064561</v>
      </c>
      <c r="C46" s="36"/>
      <c r="D46" s="36"/>
      <c r="E46" s="36"/>
    </row>
    <row r="47" spans="1:5" ht="17.100000000000001" customHeight="1">
      <c r="A47" s="34" t="s">
        <v>166</v>
      </c>
      <c r="B47" s="35">
        <v>1188625894</v>
      </c>
      <c r="C47" s="36"/>
      <c r="D47" s="36"/>
      <c r="E47" s="36"/>
    </row>
    <row r="48" spans="1:5" ht="17.100000000000001" customHeight="1">
      <c r="A48" s="34" t="s">
        <v>167</v>
      </c>
      <c r="B48" s="35">
        <v>558334175</v>
      </c>
      <c r="C48" s="36"/>
      <c r="D48" s="36"/>
      <c r="E48" s="36"/>
    </row>
    <row r="49" spans="1:5" ht="17.100000000000001" customHeight="1">
      <c r="A49" s="34" t="s">
        <v>168</v>
      </c>
      <c r="B49" s="35" t="s">
        <v>24</v>
      </c>
      <c r="C49" s="36"/>
      <c r="D49" s="36"/>
      <c r="E49" s="36"/>
    </row>
    <row r="50" spans="1:5" ht="17.100000000000001" customHeight="1">
      <c r="A50" s="34" t="s">
        <v>147</v>
      </c>
      <c r="B50" s="35">
        <v>558334175</v>
      </c>
      <c r="C50" s="36"/>
      <c r="D50" s="36"/>
      <c r="E50" s="36"/>
    </row>
    <row r="51" spans="1:5" ht="17.100000000000001" customHeight="1">
      <c r="A51" s="34" t="s">
        <v>159</v>
      </c>
      <c r="B51" s="35" t="s">
        <v>24</v>
      </c>
      <c r="C51" s="36"/>
      <c r="D51" s="36"/>
      <c r="E51" s="36"/>
    </row>
    <row r="52" spans="1:5" ht="17.100000000000001" customHeight="1">
      <c r="A52" s="34" t="s">
        <v>169</v>
      </c>
      <c r="B52" s="35">
        <v>-38259951</v>
      </c>
      <c r="C52" s="36"/>
      <c r="D52" s="36"/>
      <c r="E52" s="36"/>
    </row>
    <row r="53" spans="1:5" ht="17.100000000000001" customHeight="1">
      <c r="A53" s="34" t="s">
        <v>170</v>
      </c>
      <c r="B53" s="35">
        <v>4046940687</v>
      </c>
      <c r="C53" s="36"/>
      <c r="D53" s="36"/>
      <c r="E53" s="36"/>
    </row>
    <row r="54" spans="1:5" ht="17.100000000000001" customHeight="1">
      <c r="A54" s="34" t="s">
        <v>171</v>
      </c>
      <c r="B54" s="35">
        <v>1395422400</v>
      </c>
      <c r="C54" s="36"/>
      <c r="D54" s="36"/>
      <c r="E54" s="36"/>
    </row>
    <row r="55" spans="1:5" ht="17.100000000000001" customHeight="1">
      <c r="A55" s="34" t="s">
        <v>172</v>
      </c>
      <c r="B55" s="35">
        <v>115494989</v>
      </c>
      <c r="C55" s="36"/>
      <c r="D55" s="36"/>
      <c r="E55" s="36"/>
    </row>
    <row r="56" spans="1:5" ht="17.100000000000001" customHeight="1">
      <c r="A56" s="34" t="s">
        <v>173</v>
      </c>
      <c r="B56" s="35">
        <v>98715583</v>
      </c>
      <c r="C56" s="36"/>
      <c r="D56" s="36"/>
      <c r="E56" s="36"/>
    </row>
    <row r="57" spans="1:5" ht="17.100000000000001" customHeight="1">
      <c r="A57" s="34" t="s">
        <v>174</v>
      </c>
      <c r="B57" s="35">
        <v>2451743847</v>
      </c>
      <c r="C57" s="36"/>
      <c r="D57" s="36"/>
      <c r="E57" s="36"/>
    </row>
    <row r="58" spans="1:5" ht="17.100000000000001" customHeight="1">
      <c r="A58" s="34" t="s">
        <v>175</v>
      </c>
      <c r="B58" s="35">
        <v>2440628492</v>
      </c>
      <c r="C58" s="36"/>
      <c r="D58" s="36"/>
      <c r="E58" s="36"/>
    </row>
    <row r="59" spans="1:5" ht="17.100000000000001" customHeight="1">
      <c r="A59" s="34" t="s">
        <v>176</v>
      </c>
      <c r="B59" s="35">
        <v>11115355</v>
      </c>
      <c r="C59" s="36"/>
      <c r="D59" s="36"/>
      <c r="E59" s="36"/>
    </row>
    <row r="60" spans="1:5" ht="17.100000000000001" customHeight="1">
      <c r="A60" s="34" t="s">
        <v>177</v>
      </c>
      <c r="B60" s="35" t="s">
        <v>24</v>
      </c>
      <c r="C60" s="36"/>
      <c r="D60" s="36"/>
      <c r="E60" s="36"/>
    </row>
    <row r="61" spans="1:5" ht="17.100000000000001" customHeight="1">
      <c r="A61" s="34" t="s">
        <v>129</v>
      </c>
      <c r="B61" s="35" t="s">
        <v>24</v>
      </c>
      <c r="C61" s="36"/>
      <c r="D61" s="36"/>
      <c r="E61" s="36"/>
    </row>
    <row r="62" spans="1:5" ht="17.100000000000001" customHeight="1">
      <c r="A62" s="34" t="s">
        <v>178</v>
      </c>
      <c r="B62" s="35">
        <v>-14436132</v>
      </c>
      <c r="C62" s="36"/>
      <c r="D62" s="31" t="s">
        <v>179</v>
      </c>
      <c r="E62" s="32">
        <v>55499171989</v>
      </c>
    </row>
    <row r="63" spans="1:5" ht="17.100000000000001" customHeight="1">
      <c r="A63" s="31" t="s">
        <v>180</v>
      </c>
      <c r="B63" s="32">
        <v>76080188515</v>
      </c>
      <c r="C63" s="33"/>
      <c r="D63" s="31" t="s">
        <v>181</v>
      </c>
      <c r="E63" s="32">
        <v>76080188515</v>
      </c>
    </row>
    <row r="64" spans="1:5" ht="17.100000000000001" customHeight="1">
      <c r="A64" s="12"/>
      <c r="B64" s="12"/>
      <c r="C64" s="12"/>
      <c r="D64" s="12"/>
      <c r="E64" s="12"/>
    </row>
    <row r="65" spans="1:1">
      <c r="A65" s="3"/>
    </row>
    <row r="66" spans="1:1">
      <c r="A66" s="3"/>
    </row>
    <row r="67" spans="1:1">
      <c r="A67" s="3"/>
    </row>
  </sheetData>
  <mergeCells count="2">
    <mergeCell ref="A2:E2"/>
    <mergeCell ref="A3:E3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9" tint="0.79998168889431442"/>
    <pageSetUpPr fitToPage="1"/>
  </sheetPr>
  <dimension ref="A1:E46"/>
  <sheetViews>
    <sheetView workbookViewId="0">
      <selection sqref="A1:XFD1048576"/>
    </sheetView>
  </sheetViews>
  <sheetFormatPr defaultColWidth="8.875" defaultRowHeight="11.25"/>
  <cols>
    <col min="1" max="1" width="42.875" style="30" customWidth="1"/>
    <col min="2" max="3" width="8.875" style="30" hidden="1" customWidth="1"/>
    <col min="4" max="4" width="10.875" style="30" customWidth="1"/>
    <col min="5" max="5" width="15.875" style="30" customWidth="1"/>
    <col min="6" max="7" width="30.875" style="30" customWidth="1"/>
    <col min="8" max="16384" width="8.875" style="30"/>
  </cols>
  <sheetData>
    <row r="1" spans="1:5" ht="17.100000000000001" customHeight="1">
      <c r="E1" s="10" t="s">
        <v>182</v>
      </c>
    </row>
    <row r="2" spans="1:5" ht="21">
      <c r="A2" s="106" t="s">
        <v>412</v>
      </c>
      <c r="B2" s="107"/>
      <c r="C2" s="107"/>
      <c r="D2" s="107"/>
      <c r="E2" s="107"/>
    </row>
    <row r="3" spans="1:5" ht="13.5">
      <c r="A3" s="108" t="s">
        <v>481</v>
      </c>
      <c r="B3" s="107"/>
      <c r="C3" s="107"/>
      <c r="D3" s="107"/>
      <c r="E3" s="107"/>
    </row>
    <row r="4" spans="1:5" ht="13.5">
      <c r="A4" s="108" t="s">
        <v>482</v>
      </c>
      <c r="B4" s="107"/>
      <c r="C4" s="107"/>
      <c r="D4" s="107"/>
      <c r="E4" s="107"/>
    </row>
    <row r="5" spans="1:5" ht="13.5">
      <c r="A5" s="28" t="s">
        <v>388</v>
      </c>
    </row>
    <row r="6" spans="1:5" ht="17.100000000000001" customHeight="1">
      <c r="A6" s="28" t="s">
        <v>336</v>
      </c>
      <c r="E6" s="11" t="s">
        <v>115</v>
      </c>
    </row>
    <row r="7" spans="1:5" ht="27" customHeight="1">
      <c r="A7" s="115" t="s">
        <v>480</v>
      </c>
      <c r="B7" s="115"/>
      <c r="C7" s="115"/>
      <c r="D7" s="115" t="s">
        <v>100</v>
      </c>
      <c r="E7" s="115"/>
    </row>
    <row r="8" spans="1:5" ht="17.100000000000001" customHeight="1">
      <c r="A8" s="112" t="s">
        <v>183</v>
      </c>
      <c r="B8" s="112"/>
      <c r="C8" s="112"/>
      <c r="D8" s="113">
        <v>27511752225</v>
      </c>
      <c r="E8" s="114"/>
    </row>
    <row r="9" spans="1:5" ht="17.100000000000001" customHeight="1">
      <c r="A9" s="112" t="s">
        <v>184</v>
      </c>
      <c r="B9" s="112"/>
      <c r="C9" s="112"/>
      <c r="D9" s="113">
        <v>10297854763</v>
      </c>
      <c r="E9" s="114"/>
    </row>
    <row r="10" spans="1:5" ht="17.100000000000001" customHeight="1">
      <c r="A10" s="112" t="s">
        <v>185</v>
      </c>
      <c r="B10" s="112"/>
      <c r="C10" s="112"/>
      <c r="D10" s="113">
        <v>3759554604</v>
      </c>
      <c r="E10" s="114"/>
    </row>
    <row r="11" spans="1:5" ht="17.100000000000001" customHeight="1">
      <c r="A11" s="112" t="s">
        <v>186</v>
      </c>
      <c r="B11" s="112"/>
      <c r="C11" s="112"/>
      <c r="D11" s="113">
        <v>2947932018</v>
      </c>
      <c r="E11" s="114"/>
    </row>
    <row r="12" spans="1:5" ht="17.100000000000001" customHeight="1">
      <c r="A12" s="112" t="s">
        <v>187</v>
      </c>
      <c r="B12" s="112"/>
      <c r="C12" s="112"/>
      <c r="D12" s="113">
        <v>279721056</v>
      </c>
      <c r="E12" s="114"/>
    </row>
    <row r="13" spans="1:5" ht="17.100000000000001" customHeight="1">
      <c r="A13" s="112" t="s">
        <v>188</v>
      </c>
      <c r="B13" s="112"/>
      <c r="C13" s="112"/>
      <c r="D13" s="113">
        <v>179898715</v>
      </c>
      <c r="E13" s="114"/>
    </row>
    <row r="14" spans="1:5" ht="17.100000000000001" customHeight="1">
      <c r="A14" s="112" t="s">
        <v>147</v>
      </c>
      <c r="B14" s="112"/>
      <c r="C14" s="112"/>
      <c r="D14" s="113">
        <v>352002815</v>
      </c>
      <c r="E14" s="114"/>
    </row>
    <row r="15" spans="1:5" ht="17.100000000000001" customHeight="1">
      <c r="A15" s="112" t="s">
        <v>189</v>
      </c>
      <c r="B15" s="112"/>
      <c r="C15" s="112"/>
      <c r="D15" s="113">
        <v>6370389113</v>
      </c>
      <c r="E15" s="114"/>
    </row>
    <row r="16" spans="1:5" ht="17.100000000000001" customHeight="1">
      <c r="A16" s="112" t="s">
        <v>190</v>
      </c>
      <c r="B16" s="112"/>
      <c r="C16" s="112"/>
      <c r="D16" s="113">
        <v>3368814908</v>
      </c>
      <c r="E16" s="114"/>
    </row>
    <row r="17" spans="1:5" ht="17.100000000000001" customHeight="1">
      <c r="A17" s="112" t="s">
        <v>191</v>
      </c>
      <c r="B17" s="112"/>
      <c r="C17" s="112"/>
      <c r="D17" s="113">
        <v>188540456</v>
      </c>
      <c r="E17" s="114"/>
    </row>
    <row r="18" spans="1:5" ht="17.100000000000001" customHeight="1">
      <c r="A18" s="112" t="s">
        <v>192</v>
      </c>
      <c r="B18" s="112"/>
      <c r="C18" s="112"/>
      <c r="D18" s="113">
        <v>2813033749</v>
      </c>
      <c r="E18" s="114"/>
    </row>
    <row r="19" spans="1:5" ht="17.100000000000001" customHeight="1">
      <c r="A19" s="112" t="s">
        <v>147</v>
      </c>
      <c r="B19" s="112"/>
      <c r="C19" s="112"/>
      <c r="D19" s="113" t="s">
        <v>24</v>
      </c>
      <c r="E19" s="114"/>
    </row>
    <row r="20" spans="1:5" ht="17.100000000000001" customHeight="1">
      <c r="A20" s="112" t="s">
        <v>193</v>
      </c>
      <c r="B20" s="112"/>
      <c r="C20" s="112"/>
      <c r="D20" s="113">
        <v>167911046</v>
      </c>
      <c r="E20" s="114"/>
    </row>
    <row r="21" spans="1:5" ht="17.100000000000001" customHeight="1">
      <c r="A21" s="112" t="s">
        <v>194</v>
      </c>
      <c r="B21" s="112"/>
      <c r="C21" s="112"/>
      <c r="D21" s="113">
        <v>42385686</v>
      </c>
      <c r="E21" s="114"/>
    </row>
    <row r="22" spans="1:5" ht="17.100000000000001" customHeight="1">
      <c r="A22" s="112" t="s">
        <v>195</v>
      </c>
      <c r="B22" s="112"/>
      <c r="C22" s="112"/>
      <c r="D22" s="113">
        <v>29192195</v>
      </c>
      <c r="E22" s="114"/>
    </row>
    <row r="23" spans="1:5" ht="17.100000000000001" customHeight="1">
      <c r="A23" s="112" t="s">
        <v>147</v>
      </c>
      <c r="B23" s="112"/>
      <c r="C23" s="112"/>
      <c r="D23" s="113">
        <v>96333165</v>
      </c>
      <c r="E23" s="114"/>
    </row>
    <row r="24" spans="1:5" ht="17.100000000000001" customHeight="1">
      <c r="A24" s="112" t="s">
        <v>196</v>
      </c>
      <c r="B24" s="112"/>
      <c r="C24" s="112"/>
      <c r="D24" s="113">
        <v>17213897462</v>
      </c>
      <c r="E24" s="114"/>
    </row>
    <row r="25" spans="1:5" ht="17.100000000000001" customHeight="1">
      <c r="A25" s="112" t="s">
        <v>197</v>
      </c>
      <c r="B25" s="112"/>
      <c r="C25" s="112"/>
      <c r="D25" s="113">
        <v>10788416851</v>
      </c>
      <c r="E25" s="114"/>
    </row>
    <row r="26" spans="1:5" ht="17.100000000000001" customHeight="1">
      <c r="A26" s="112" t="s">
        <v>198</v>
      </c>
      <c r="B26" s="112"/>
      <c r="C26" s="112"/>
      <c r="D26" s="113">
        <v>4239976602</v>
      </c>
      <c r="E26" s="114"/>
    </row>
    <row r="27" spans="1:5" ht="17.100000000000001" customHeight="1">
      <c r="A27" s="112" t="s">
        <v>199</v>
      </c>
      <c r="B27" s="112"/>
      <c r="C27" s="112"/>
      <c r="D27" s="113">
        <v>2182501591</v>
      </c>
      <c r="E27" s="114"/>
    </row>
    <row r="28" spans="1:5" ht="17.100000000000001" customHeight="1">
      <c r="A28" s="112" t="s">
        <v>159</v>
      </c>
      <c r="B28" s="112"/>
      <c r="C28" s="112"/>
      <c r="D28" s="113">
        <v>3002418</v>
      </c>
      <c r="E28" s="114"/>
    </row>
    <row r="29" spans="1:5" ht="17.100000000000001" customHeight="1">
      <c r="A29" s="112" t="s">
        <v>200</v>
      </c>
      <c r="B29" s="112"/>
      <c r="C29" s="112"/>
      <c r="D29" s="113">
        <v>726363684</v>
      </c>
      <c r="E29" s="114"/>
    </row>
    <row r="30" spans="1:5" ht="17.100000000000001" customHeight="1">
      <c r="A30" s="112" t="s">
        <v>201</v>
      </c>
      <c r="B30" s="112"/>
      <c r="C30" s="112"/>
      <c r="D30" s="113">
        <v>285305620</v>
      </c>
      <c r="E30" s="114"/>
    </row>
    <row r="31" spans="1:5" ht="17.100000000000001" customHeight="1">
      <c r="A31" s="112" t="s">
        <v>129</v>
      </c>
      <c r="B31" s="112"/>
      <c r="C31" s="112"/>
      <c r="D31" s="113">
        <v>441058064</v>
      </c>
      <c r="E31" s="114"/>
    </row>
    <row r="32" spans="1:5" ht="17.100000000000001" customHeight="1">
      <c r="A32" s="109" t="s">
        <v>202</v>
      </c>
      <c r="B32" s="109"/>
      <c r="C32" s="109"/>
      <c r="D32" s="110">
        <v>26785388541</v>
      </c>
      <c r="E32" s="111"/>
    </row>
    <row r="33" spans="1:5" ht="17.100000000000001" customHeight="1">
      <c r="A33" s="112" t="s">
        <v>203</v>
      </c>
      <c r="B33" s="112"/>
      <c r="C33" s="112"/>
      <c r="D33" s="113">
        <v>283192616</v>
      </c>
      <c r="E33" s="114"/>
    </row>
    <row r="34" spans="1:5" ht="17.100000000000001" customHeight="1">
      <c r="A34" s="112" t="s">
        <v>204</v>
      </c>
      <c r="B34" s="112"/>
      <c r="C34" s="112"/>
      <c r="D34" s="113" t="s">
        <v>24</v>
      </c>
      <c r="E34" s="114"/>
    </row>
    <row r="35" spans="1:5" ht="17.100000000000001" customHeight="1">
      <c r="A35" s="112" t="s">
        <v>205</v>
      </c>
      <c r="B35" s="112"/>
      <c r="C35" s="112"/>
      <c r="D35" s="113">
        <v>101585616</v>
      </c>
      <c r="E35" s="114"/>
    </row>
    <row r="36" spans="1:5" ht="17.100000000000001" customHeight="1">
      <c r="A36" s="112" t="s">
        <v>206</v>
      </c>
      <c r="B36" s="112"/>
      <c r="C36" s="112"/>
      <c r="D36" s="113">
        <v>181607000</v>
      </c>
      <c r="E36" s="114"/>
    </row>
    <row r="37" spans="1:5" ht="17.100000000000001" customHeight="1">
      <c r="A37" s="112" t="s">
        <v>207</v>
      </c>
      <c r="B37" s="112"/>
      <c r="C37" s="112"/>
      <c r="D37" s="113" t="s">
        <v>24</v>
      </c>
      <c r="E37" s="114"/>
    </row>
    <row r="38" spans="1:5" ht="17.100000000000001" customHeight="1">
      <c r="A38" s="112" t="s">
        <v>129</v>
      </c>
      <c r="B38" s="112"/>
      <c r="C38" s="112"/>
      <c r="D38" s="113" t="s">
        <v>24</v>
      </c>
      <c r="E38" s="114"/>
    </row>
    <row r="39" spans="1:5" ht="17.100000000000001" customHeight="1">
      <c r="A39" s="112" t="s">
        <v>208</v>
      </c>
      <c r="B39" s="112"/>
      <c r="C39" s="112"/>
      <c r="D39" s="113">
        <v>10991688</v>
      </c>
      <c r="E39" s="114"/>
    </row>
    <row r="40" spans="1:5" ht="17.100000000000001" customHeight="1">
      <c r="A40" s="112" t="s">
        <v>209</v>
      </c>
      <c r="B40" s="112"/>
      <c r="C40" s="112"/>
      <c r="D40" s="113">
        <v>10991688</v>
      </c>
      <c r="E40" s="114"/>
    </row>
    <row r="41" spans="1:5" ht="17.100000000000001" customHeight="1">
      <c r="A41" s="112" t="s">
        <v>129</v>
      </c>
      <c r="B41" s="112"/>
      <c r="C41" s="112"/>
      <c r="D41" s="113" t="s">
        <v>24</v>
      </c>
      <c r="E41" s="114"/>
    </row>
    <row r="42" spans="1:5" ht="17.100000000000001" customHeight="1">
      <c r="A42" s="109" t="s">
        <v>210</v>
      </c>
      <c r="B42" s="109"/>
      <c r="C42" s="109"/>
      <c r="D42" s="110">
        <v>27057589469</v>
      </c>
      <c r="E42" s="111"/>
    </row>
    <row r="43" spans="1:5" ht="17.100000000000001" customHeight="1">
      <c r="A43" s="12"/>
      <c r="B43" s="12"/>
      <c r="C43" s="12"/>
      <c r="D43" s="12"/>
      <c r="E43" s="12"/>
    </row>
    <row r="44" spans="1:5">
      <c r="A44" s="3"/>
    </row>
    <row r="45" spans="1:5">
      <c r="A45" s="3"/>
    </row>
    <row r="46" spans="1:5">
      <c r="A46" s="3"/>
    </row>
  </sheetData>
  <mergeCells count="75">
    <mergeCell ref="A8:C8"/>
    <mergeCell ref="D8:E8"/>
    <mergeCell ref="A2:E2"/>
    <mergeCell ref="A3:E3"/>
    <mergeCell ref="A4:E4"/>
    <mergeCell ref="A7:C7"/>
    <mergeCell ref="D7:E7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42:C42"/>
    <mergeCell ref="D42:E42"/>
    <mergeCell ref="A39:C39"/>
    <mergeCell ref="D39:E39"/>
    <mergeCell ref="A40:C40"/>
    <mergeCell ref="D40:E40"/>
    <mergeCell ref="A41:C41"/>
    <mergeCell ref="D41:E41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9" tint="0.79998168889431442"/>
    <pageSetUpPr fitToPage="1"/>
  </sheetPr>
  <dimension ref="A1:E27"/>
  <sheetViews>
    <sheetView workbookViewId="0">
      <selection sqref="A1:XFD1048576"/>
    </sheetView>
  </sheetViews>
  <sheetFormatPr defaultColWidth="8.875" defaultRowHeight="11.25"/>
  <cols>
    <col min="1" max="1" width="30.875" style="30" customWidth="1"/>
    <col min="2" max="7" width="18.875" style="30" customWidth="1"/>
    <col min="8" max="16384" width="8.875" style="30"/>
  </cols>
  <sheetData>
    <row r="1" spans="1:5" ht="17.100000000000001" customHeight="1">
      <c r="E1" s="10" t="s">
        <v>211</v>
      </c>
    </row>
    <row r="2" spans="1:5" ht="21">
      <c r="A2" s="106" t="s">
        <v>411</v>
      </c>
      <c r="B2" s="107"/>
      <c r="C2" s="107"/>
      <c r="D2" s="107"/>
      <c r="E2" s="107"/>
    </row>
    <row r="3" spans="1:5" ht="13.5">
      <c r="A3" s="108" t="s">
        <v>481</v>
      </c>
      <c r="B3" s="107"/>
      <c r="C3" s="107"/>
      <c r="D3" s="107"/>
      <c r="E3" s="107"/>
    </row>
    <row r="4" spans="1:5" ht="13.5">
      <c r="A4" s="108" t="s">
        <v>482</v>
      </c>
      <c r="B4" s="107"/>
      <c r="C4" s="107"/>
      <c r="D4" s="107"/>
      <c r="E4" s="107"/>
    </row>
    <row r="5" spans="1:5" ht="13.5">
      <c r="A5" s="28" t="s">
        <v>388</v>
      </c>
    </row>
    <row r="6" spans="1:5" ht="17.100000000000001" customHeight="1">
      <c r="A6" s="28" t="s">
        <v>336</v>
      </c>
      <c r="E6" s="11" t="s">
        <v>115</v>
      </c>
    </row>
    <row r="7" spans="1:5" ht="27" customHeight="1">
      <c r="A7" s="37" t="s">
        <v>480</v>
      </c>
      <c r="B7" s="37" t="s">
        <v>10</v>
      </c>
      <c r="C7" s="37" t="s">
        <v>212</v>
      </c>
      <c r="D7" s="37" t="s">
        <v>213</v>
      </c>
      <c r="E7" s="37"/>
    </row>
    <row r="8" spans="1:5" ht="17.100000000000001" customHeight="1">
      <c r="A8" s="31" t="s">
        <v>214</v>
      </c>
      <c r="B8" s="32">
        <v>56533311107</v>
      </c>
      <c r="C8" s="32">
        <v>75416801355</v>
      </c>
      <c r="D8" s="32">
        <v>-18883490248</v>
      </c>
      <c r="E8" s="33"/>
    </row>
    <row r="9" spans="1:5" ht="17.100000000000001" customHeight="1">
      <c r="A9" s="34" t="s">
        <v>215</v>
      </c>
      <c r="B9" s="35">
        <v>-27057589469</v>
      </c>
      <c r="C9" s="36"/>
      <c r="D9" s="35">
        <v>-27057589469</v>
      </c>
      <c r="E9" s="36"/>
    </row>
    <row r="10" spans="1:5" ht="17.100000000000001" customHeight="1">
      <c r="A10" s="34" t="s">
        <v>216</v>
      </c>
      <c r="B10" s="35">
        <v>26023450333</v>
      </c>
      <c r="C10" s="36"/>
      <c r="D10" s="35">
        <v>26023450333</v>
      </c>
      <c r="E10" s="36"/>
    </row>
    <row r="11" spans="1:5" ht="17.100000000000001" customHeight="1">
      <c r="A11" s="34" t="s">
        <v>217</v>
      </c>
      <c r="B11" s="35">
        <v>13654963666</v>
      </c>
      <c r="C11" s="36"/>
      <c r="D11" s="35">
        <v>13654963666</v>
      </c>
      <c r="E11" s="36"/>
    </row>
    <row r="12" spans="1:5" ht="17.100000000000001" customHeight="1">
      <c r="A12" s="34" t="s">
        <v>218</v>
      </c>
      <c r="B12" s="35">
        <v>12368486667</v>
      </c>
      <c r="C12" s="36"/>
      <c r="D12" s="35">
        <v>12368486667</v>
      </c>
      <c r="E12" s="36"/>
    </row>
    <row r="13" spans="1:5" ht="17.100000000000001" customHeight="1">
      <c r="A13" s="31" t="s">
        <v>219</v>
      </c>
      <c r="B13" s="32">
        <v>-1034139136</v>
      </c>
      <c r="C13" s="33"/>
      <c r="D13" s="32">
        <v>-1034139136</v>
      </c>
      <c r="E13" s="33"/>
    </row>
    <row r="14" spans="1:5" ht="17.100000000000001" customHeight="1">
      <c r="A14" s="34" t="s">
        <v>220</v>
      </c>
      <c r="B14" s="36"/>
      <c r="C14" s="35">
        <v>-833094115</v>
      </c>
      <c r="D14" s="35">
        <v>833094115</v>
      </c>
      <c r="E14" s="36"/>
    </row>
    <row r="15" spans="1:5" ht="17.100000000000001" customHeight="1">
      <c r="A15" s="34" t="s">
        <v>221</v>
      </c>
      <c r="B15" s="36"/>
      <c r="C15" s="35">
        <v>1159556413</v>
      </c>
      <c r="D15" s="35">
        <v>-1159556413</v>
      </c>
      <c r="E15" s="36"/>
    </row>
    <row r="16" spans="1:5" ht="17.100000000000001" customHeight="1">
      <c r="A16" s="34" t="s">
        <v>222</v>
      </c>
      <c r="B16" s="36"/>
      <c r="C16" s="35">
        <v>-2906843477</v>
      </c>
      <c r="D16" s="35">
        <v>2906843477</v>
      </c>
      <c r="E16" s="36"/>
    </row>
    <row r="17" spans="1:5" ht="17.100000000000001" customHeight="1">
      <c r="A17" s="34" t="s">
        <v>223</v>
      </c>
      <c r="B17" s="36"/>
      <c r="C17" s="35">
        <v>1552311247</v>
      </c>
      <c r="D17" s="35">
        <v>-1552311247</v>
      </c>
      <c r="E17" s="36"/>
    </row>
    <row r="18" spans="1:5" ht="17.100000000000001" customHeight="1">
      <c r="A18" s="34" t="s">
        <v>224</v>
      </c>
      <c r="B18" s="36"/>
      <c r="C18" s="35">
        <v>-638118298</v>
      </c>
      <c r="D18" s="35">
        <v>638118298</v>
      </c>
      <c r="E18" s="36"/>
    </row>
    <row r="19" spans="1:5" ht="17.100000000000001" customHeight="1">
      <c r="A19" s="34" t="s">
        <v>225</v>
      </c>
      <c r="B19" s="35" t="s">
        <v>24</v>
      </c>
      <c r="C19" s="35" t="s">
        <v>24</v>
      </c>
      <c r="D19" s="36"/>
      <c r="E19" s="36"/>
    </row>
    <row r="20" spans="1:5" ht="17.100000000000001" customHeight="1">
      <c r="A20" s="34" t="s">
        <v>226</v>
      </c>
      <c r="B20" s="35">
        <v>18</v>
      </c>
      <c r="C20" s="35">
        <v>18</v>
      </c>
      <c r="D20" s="36"/>
      <c r="E20" s="36"/>
    </row>
    <row r="21" spans="1:5" ht="17.100000000000001" customHeight="1">
      <c r="A21" s="34" t="s">
        <v>227</v>
      </c>
      <c r="B21" s="35" t="s">
        <v>24</v>
      </c>
      <c r="C21" s="35" t="s">
        <v>24</v>
      </c>
      <c r="D21" s="35" t="s">
        <v>24</v>
      </c>
      <c r="E21" s="36"/>
    </row>
    <row r="22" spans="1:5" ht="17.100000000000001" customHeight="1">
      <c r="A22" s="31" t="s">
        <v>228</v>
      </c>
      <c r="B22" s="32">
        <v>-1034139118</v>
      </c>
      <c r="C22" s="32">
        <v>-833094097</v>
      </c>
      <c r="D22" s="32">
        <v>-201045021</v>
      </c>
      <c r="E22" s="33"/>
    </row>
    <row r="23" spans="1:5" ht="17.100000000000001" customHeight="1">
      <c r="A23" s="31" t="s">
        <v>229</v>
      </c>
      <c r="B23" s="32">
        <v>55499171989</v>
      </c>
      <c r="C23" s="32">
        <v>74583707258</v>
      </c>
      <c r="D23" s="32">
        <v>-19084535269</v>
      </c>
      <c r="E23" s="33"/>
    </row>
    <row r="24" spans="1:5" ht="17.100000000000001" customHeight="1">
      <c r="A24" s="12"/>
      <c r="B24" s="12"/>
      <c r="C24" s="12"/>
      <c r="D24" s="12"/>
      <c r="E24" s="12"/>
    </row>
    <row r="25" spans="1:5">
      <c r="A25" s="3"/>
    </row>
    <row r="26" spans="1:5">
      <c r="A26" s="3"/>
    </row>
    <row r="27" spans="1:5">
      <c r="A27" s="3"/>
    </row>
  </sheetData>
  <mergeCells count="3">
    <mergeCell ref="A2:E2"/>
    <mergeCell ref="A3:E3"/>
    <mergeCell ref="A4:E4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3"/>
  <sheetViews>
    <sheetView workbookViewId="0">
      <selection sqref="A1:J1"/>
    </sheetView>
  </sheetViews>
  <sheetFormatPr defaultColWidth="8.875" defaultRowHeight="15.75"/>
  <cols>
    <col min="1" max="1" width="26.625" style="13" customWidth="1"/>
    <col min="2" max="10" width="13.625" style="13" customWidth="1"/>
    <col min="11" max="12" width="15.875" style="13" customWidth="1"/>
    <col min="13" max="16384" width="8.875" style="13"/>
  </cols>
  <sheetData>
    <row r="1" spans="1:10" ht="30">
      <c r="A1" s="73" t="s">
        <v>354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8.75">
      <c r="A2" s="14" t="s">
        <v>388</v>
      </c>
      <c r="B2" s="14"/>
      <c r="C2" s="14"/>
      <c r="D2" s="14"/>
      <c r="E2" s="14"/>
      <c r="F2" s="14"/>
      <c r="G2" s="14"/>
      <c r="H2" s="14"/>
      <c r="I2" s="14"/>
      <c r="J2" s="15" t="s">
        <v>483</v>
      </c>
    </row>
    <row r="3" spans="1:10" ht="18.75">
      <c r="A3" s="14" t="s">
        <v>336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8.75">
      <c r="A4" s="14"/>
      <c r="B4" s="14"/>
      <c r="C4" s="14"/>
      <c r="D4" s="14"/>
      <c r="E4" s="14"/>
      <c r="F4" s="14"/>
      <c r="G4" s="14"/>
      <c r="H4" s="14"/>
      <c r="I4" s="14"/>
      <c r="J4" s="15" t="s">
        <v>115</v>
      </c>
    </row>
    <row r="5" spans="1:10" ht="31.5">
      <c r="A5" s="16" t="s">
        <v>85</v>
      </c>
      <c r="B5" s="17" t="s">
        <v>355</v>
      </c>
      <c r="C5" s="16" t="s">
        <v>356</v>
      </c>
      <c r="D5" s="16" t="s">
        <v>357</v>
      </c>
      <c r="E5" s="16" t="s">
        <v>358</v>
      </c>
      <c r="F5" s="16" t="s">
        <v>359</v>
      </c>
      <c r="G5" s="16" t="s">
        <v>360</v>
      </c>
      <c r="H5" s="16" t="s">
        <v>361</v>
      </c>
      <c r="I5" s="16" t="s">
        <v>30</v>
      </c>
      <c r="J5" s="16" t="s">
        <v>10</v>
      </c>
    </row>
    <row r="6" spans="1:10">
      <c r="A6" s="18" t="s">
        <v>343</v>
      </c>
      <c r="B6" s="38">
        <v>8328294630</v>
      </c>
      <c r="C6" s="38">
        <v>16498406408</v>
      </c>
      <c r="D6" s="38">
        <v>1213516335</v>
      </c>
      <c r="E6" s="38">
        <v>2157979494</v>
      </c>
      <c r="F6" s="38">
        <v>230972125</v>
      </c>
      <c r="G6" s="38">
        <v>1106130309</v>
      </c>
      <c r="H6" s="38">
        <v>5346038676</v>
      </c>
      <c r="I6" s="38" t="s">
        <v>24</v>
      </c>
      <c r="J6" s="38">
        <v>34881337977</v>
      </c>
    </row>
    <row r="7" spans="1:10">
      <c r="A7" s="18" t="s">
        <v>344</v>
      </c>
      <c r="B7" s="38">
        <v>4980382164</v>
      </c>
      <c r="C7" s="38">
        <v>7824449935</v>
      </c>
      <c r="D7" s="38">
        <v>870283409</v>
      </c>
      <c r="E7" s="38">
        <v>1031430274</v>
      </c>
      <c r="F7" s="38">
        <v>57211885</v>
      </c>
      <c r="G7" s="38">
        <v>301454874</v>
      </c>
      <c r="H7" s="38">
        <v>2056464426</v>
      </c>
      <c r="I7" s="38" t="s">
        <v>24</v>
      </c>
      <c r="J7" s="38">
        <v>17121676967</v>
      </c>
    </row>
    <row r="8" spans="1:10">
      <c r="A8" s="18" t="s">
        <v>345</v>
      </c>
      <c r="B8" s="38" t="s">
        <v>24</v>
      </c>
      <c r="C8" s="38" t="s">
        <v>24</v>
      </c>
      <c r="D8" s="38" t="s">
        <v>24</v>
      </c>
      <c r="E8" s="38" t="s">
        <v>24</v>
      </c>
      <c r="F8" s="38" t="s">
        <v>24</v>
      </c>
      <c r="G8" s="38" t="s">
        <v>24</v>
      </c>
      <c r="H8" s="38" t="s">
        <v>24</v>
      </c>
      <c r="I8" s="38" t="s">
        <v>24</v>
      </c>
      <c r="J8" s="38" t="s">
        <v>24</v>
      </c>
    </row>
    <row r="9" spans="1:10">
      <c r="A9" s="18" t="s">
        <v>346</v>
      </c>
      <c r="B9" s="38">
        <v>3345712463</v>
      </c>
      <c r="C9" s="38">
        <v>8648431220</v>
      </c>
      <c r="D9" s="38">
        <v>341567577</v>
      </c>
      <c r="E9" s="38">
        <v>1110374820</v>
      </c>
      <c r="F9" s="38">
        <v>173760240</v>
      </c>
      <c r="G9" s="38">
        <v>514809565</v>
      </c>
      <c r="H9" s="38">
        <v>3269376448</v>
      </c>
      <c r="I9" s="38" t="s">
        <v>24</v>
      </c>
      <c r="J9" s="38">
        <v>17404032333</v>
      </c>
    </row>
    <row r="10" spans="1:10">
      <c r="A10" s="18" t="s">
        <v>347</v>
      </c>
      <c r="B10" s="38">
        <v>3</v>
      </c>
      <c r="C10" s="38">
        <v>17770253</v>
      </c>
      <c r="D10" s="38">
        <v>1665349</v>
      </c>
      <c r="E10" s="38">
        <v>16174400</v>
      </c>
      <c r="F10" s="38" t="s">
        <v>24</v>
      </c>
      <c r="G10" s="38">
        <v>289865870</v>
      </c>
      <c r="H10" s="38">
        <v>199802</v>
      </c>
      <c r="I10" s="38" t="s">
        <v>24</v>
      </c>
      <c r="J10" s="38">
        <v>325675677</v>
      </c>
    </row>
    <row r="11" spans="1:10">
      <c r="A11" s="18" t="s">
        <v>348</v>
      </c>
      <c r="B11" s="38" t="s">
        <v>24</v>
      </c>
      <c r="C11" s="38" t="s">
        <v>24</v>
      </c>
      <c r="D11" s="38" t="s">
        <v>24</v>
      </c>
      <c r="E11" s="38" t="s">
        <v>24</v>
      </c>
      <c r="F11" s="38" t="s">
        <v>24</v>
      </c>
      <c r="G11" s="38" t="s">
        <v>24</v>
      </c>
      <c r="H11" s="38" t="s">
        <v>24</v>
      </c>
      <c r="I11" s="38" t="s">
        <v>24</v>
      </c>
      <c r="J11" s="38" t="s">
        <v>24</v>
      </c>
    </row>
    <row r="12" spans="1:10">
      <c r="A12" s="18" t="s">
        <v>349</v>
      </c>
      <c r="B12" s="38" t="s">
        <v>24</v>
      </c>
      <c r="C12" s="38" t="s">
        <v>24</v>
      </c>
      <c r="D12" s="38" t="s">
        <v>24</v>
      </c>
      <c r="E12" s="38" t="s">
        <v>24</v>
      </c>
      <c r="F12" s="38" t="s">
        <v>24</v>
      </c>
      <c r="G12" s="38" t="s">
        <v>24</v>
      </c>
      <c r="H12" s="38" t="s">
        <v>24</v>
      </c>
      <c r="I12" s="38" t="s">
        <v>24</v>
      </c>
      <c r="J12" s="38" t="s">
        <v>24</v>
      </c>
    </row>
    <row r="13" spans="1:10">
      <c r="A13" s="18" t="s">
        <v>350</v>
      </c>
      <c r="B13" s="38" t="s">
        <v>24</v>
      </c>
      <c r="C13" s="38" t="s">
        <v>24</v>
      </c>
      <c r="D13" s="38" t="s">
        <v>24</v>
      </c>
      <c r="E13" s="38" t="s">
        <v>24</v>
      </c>
      <c r="F13" s="38" t="s">
        <v>24</v>
      </c>
      <c r="G13" s="38" t="s">
        <v>24</v>
      </c>
      <c r="H13" s="38" t="s">
        <v>24</v>
      </c>
      <c r="I13" s="38" t="s">
        <v>24</v>
      </c>
      <c r="J13" s="38" t="s">
        <v>24</v>
      </c>
    </row>
    <row r="14" spans="1:10">
      <c r="A14" s="18" t="s">
        <v>60</v>
      </c>
      <c r="B14" s="38" t="s">
        <v>24</v>
      </c>
      <c r="C14" s="38" t="s">
        <v>24</v>
      </c>
      <c r="D14" s="38" t="s">
        <v>24</v>
      </c>
      <c r="E14" s="38" t="s">
        <v>24</v>
      </c>
      <c r="F14" s="38" t="s">
        <v>24</v>
      </c>
      <c r="G14" s="38" t="s">
        <v>24</v>
      </c>
      <c r="H14" s="38" t="s">
        <v>24</v>
      </c>
      <c r="I14" s="38" t="s">
        <v>24</v>
      </c>
      <c r="J14" s="38" t="s">
        <v>24</v>
      </c>
    </row>
    <row r="15" spans="1:10">
      <c r="A15" s="18" t="s">
        <v>351</v>
      </c>
      <c r="B15" s="38">
        <v>2200000</v>
      </c>
      <c r="C15" s="38">
        <v>7755000</v>
      </c>
      <c r="D15" s="38" t="s">
        <v>24</v>
      </c>
      <c r="E15" s="38" t="s">
        <v>24</v>
      </c>
      <c r="F15" s="38" t="s">
        <v>24</v>
      </c>
      <c r="G15" s="38" t="s">
        <v>24</v>
      </c>
      <c r="H15" s="38">
        <v>19998000</v>
      </c>
      <c r="I15" s="38" t="s">
        <v>24</v>
      </c>
      <c r="J15" s="38">
        <v>29953000</v>
      </c>
    </row>
    <row r="16" spans="1:10">
      <c r="A16" s="18" t="s">
        <v>352</v>
      </c>
      <c r="B16" s="38">
        <v>32918022906</v>
      </c>
      <c r="C16" s="38" t="s">
        <v>24</v>
      </c>
      <c r="D16" s="38">
        <v>98227047</v>
      </c>
      <c r="E16" s="38">
        <v>296940926</v>
      </c>
      <c r="F16" s="38">
        <v>1539000</v>
      </c>
      <c r="G16" s="38" t="s">
        <v>24</v>
      </c>
      <c r="H16" s="38">
        <v>22704574</v>
      </c>
      <c r="I16" s="38">
        <v>93596952</v>
      </c>
      <c r="J16" s="38">
        <v>33431031405</v>
      </c>
    </row>
    <row r="17" spans="1:10">
      <c r="A17" s="18" t="s">
        <v>344</v>
      </c>
      <c r="B17" s="38">
        <v>4472937491</v>
      </c>
      <c r="C17" s="38" t="s">
        <v>24</v>
      </c>
      <c r="D17" s="38">
        <v>98226994</v>
      </c>
      <c r="E17" s="38">
        <v>57241706</v>
      </c>
      <c r="F17" s="38" t="s">
        <v>24</v>
      </c>
      <c r="G17" s="38" t="s">
        <v>24</v>
      </c>
      <c r="H17" s="38">
        <v>22704574</v>
      </c>
      <c r="I17" s="38">
        <v>137400</v>
      </c>
      <c r="J17" s="38">
        <v>4651248165</v>
      </c>
    </row>
    <row r="18" spans="1:10">
      <c r="A18" s="18" t="s">
        <v>346</v>
      </c>
      <c r="B18" s="38">
        <v>51422754</v>
      </c>
      <c r="C18" s="38" t="s">
        <v>24</v>
      </c>
      <c r="D18" s="38" t="s">
        <v>24</v>
      </c>
      <c r="E18" s="38">
        <v>239699220</v>
      </c>
      <c r="F18" s="38" t="s">
        <v>24</v>
      </c>
      <c r="G18" s="38" t="s">
        <v>24</v>
      </c>
      <c r="H18" s="38" t="s">
        <v>24</v>
      </c>
      <c r="I18" s="38" t="s">
        <v>24</v>
      </c>
      <c r="J18" s="38">
        <v>291121974</v>
      </c>
    </row>
    <row r="19" spans="1:10">
      <c r="A19" s="18" t="s">
        <v>347</v>
      </c>
      <c r="B19" s="38">
        <v>28218589238</v>
      </c>
      <c r="C19" s="38" t="s">
        <v>24</v>
      </c>
      <c r="D19" s="38">
        <v>53</v>
      </c>
      <c r="E19" s="38" t="s">
        <v>24</v>
      </c>
      <c r="F19" s="38">
        <v>1539000</v>
      </c>
      <c r="G19" s="38" t="s">
        <v>24</v>
      </c>
      <c r="H19" s="38" t="s">
        <v>24</v>
      </c>
      <c r="I19" s="38">
        <v>93459552</v>
      </c>
      <c r="J19" s="38">
        <v>28313587843</v>
      </c>
    </row>
    <row r="20" spans="1:10">
      <c r="A20" s="18" t="s">
        <v>60</v>
      </c>
      <c r="B20" s="38" t="s">
        <v>24</v>
      </c>
      <c r="C20" s="38" t="s">
        <v>24</v>
      </c>
      <c r="D20" s="38" t="s">
        <v>24</v>
      </c>
      <c r="E20" s="38" t="s">
        <v>24</v>
      </c>
      <c r="F20" s="38" t="s">
        <v>24</v>
      </c>
      <c r="G20" s="38" t="s">
        <v>24</v>
      </c>
      <c r="H20" s="38" t="s">
        <v>24</v>
      </c>
      <c r="I20" s="38" t="s">
        <v>24</v>
      </c>
      <c r="J20" s="38" t="s">
        <v>24</v>
      </c>
    </row>
    <row r="21" spans="1:10">
      <c r="A21" s="18" t="s">
        <v>351</v>
      </c>
      <c r="B21" s="38">
        <v>175073423</v>
      </c>
      <c r="C21" s="38" t="s">
        <v>24</v>
      </c>
      <c r="D21" s="38" t="s">
        <v>24</v>
      </c>
      <c r="E21" s="38" t="s">
        <v>24</v>
      </c>
      <c r="F21" s="38" t="s">
        <v>24</v>
      </c>
      <c r="G21" s="38" t="s">
        <v>24</v>
      </c>
      <c r="H21" s="38" t="s">
        <v>24</v>
      </c>
      <c r="I21" s="38" t="s">
        <v>24</v>
      </c>
      <c r="J21" s="38">
        <v>175073423</v>
      </c>
    </row>
    <row r="22" spans="1:10">
      <c r="A22" s="18" t="s">
        <v>353</v>
      </c>
      <c r="B22" s="38">
        <v>180003</v>
      </c>
      <c r="C22" s="38">
        <v>447509407</v>
      </c>
      <c r="D22" s="38">
        <v>500006</v>
      </c>
      <c r="E22" s="38">
        <v>3608089</v>
      </c>
      <c r="F22" s="38">
        <v>180903</v>
      </c>
      <c r="G22" s="38">
        <v>53223785</v>
      </c>
      <c r="H22" s="38">
        <v>43876742</v>
      </c>
      <c r="I22" s="38" t="s">
        <v>24</v>
      </c>
      <c r="J22" s="38">
        <v>549078935</v>
      </c>
    </row>
    <row r="23" spans="1:10">
      <c r="A23" s="18" t="s">
        <v>10</v>
      </c>
      <c r="B23" s="38">
        <v>41246497539</v>
      </c>
      <c r="C23" s="38">
        <v>16945915815</v>
      </c>
      <c r="D23" s="38">
        <v>1312243388</v>
      </c>
      <c r="E23" s="38">
        <v>2458528509</v>
      </c>
      <c r="F23" s="38">
        <v>232692028</v>
      </c>
      <c r="G23" s="38">
        <v>1159354094</v>
      </c>
      <c r="H23" s="38">
        <v>5412619992</v>
      </c>
      <c r="I23" s="38">
        <v>93596952</v>
      </c>
      <c r="J23" s="38">
        <v>68861448317</v>
      </c>
    </row>
  </sheetData>
  <mergeCells count="1">
    <mergeCell ref="A1:J1"/>
  </mergeCells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58" orientation="portrait" r:id="rId1"/>
  <headerFooter>
    <oddFooter>&amp;C&amp;9&amp;P/&amp;N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9" tint="0.79998168889431442"/>
    <pageSetUpPr fitToPage="1"/>
  </sheetPr>
  <dimension ref="A1:E63"/>
  <sheetViews>
    <sheetView topLeftCell="A37" workbookViewId="0">
      <selection sqref="A1:XFD1048576"/>
    </sheetView>
  </sheetViews>
  <sheetFormatPr defaultColWidth="8.875" defaultRowHeight="11.25"/>
  <cols>
    <col min="1" max="1" width="42.875" style="30" customWidth="1"/>
    <col min="2" max="3" width="8.875" style="30" hidden="1" customWidth="1"/>
    <col min="4" max="4" width="10.875" style="30" customWidth="1"/>
    <col min="5" max="5" width="15.875" style="30" customWidth="1"/>
    <col min="6" max="7" width="30.875" style="30" customWidth="1"/>
    <col min="8" max="16384" width="8.875" style="30"/>
  </cols>
  <sheetData>
    <row r="1" spans="1:5" ht="17.100000000000001" customHeight="1">
      <c r="E1" s="10" t="s">
        <v>230</v>
      </c>
    </row>
    <row r="2" spans="1:5" ht="21">
      <c r="A2" s="106" t="s">
        <v>410</v>
      </c>
      <c r="B2" s="107"/>
      <c r="C2" s="107"/>
      <c r="D2" s="107"/>
      <c r="E2" s="107"/>
    </row>
    <row r="3" spans="1:5" ht="13.5">
      <c r="A3" s="108" t="s">
        <v>481</v>
      </c>
      <c r="B3" s="107"/>
      <c r="C3" s="107"/>
      <c r="D3" s="107"/>
      <c r="E3" s="107"/>
    </row>
    <row r="4" spans="1:5" ht="13.5">
      <c r="A4" s="108" t="s">
        <v>482</v>
      </c>
      <c r="B4" s="107"/>
      <c r="C4" s="107"/>
      <c r="D4" s="107"/>
      <c r="E4" s="107"/>
    </row>
    <row r="5" spans="1:5" ht="13.5">
      <c r="A5" s="28" t="s">
        <v>388</v>
      </c>
    </row>
    <row r="6" spans="1:5" ht="17.100000000000001" customHeight="1">
      <c r="A6" s="28" t="s">
        <v>336</v>
      </c>
      <c r="E6" s="11" t="s">
        <v>115</v>
      </c>
    </row>
    <row r="7" spans="1:5" ht="27" customHeight="1">
      <c r="A7" s="115" t="s">
        <v>480</v>
      </c>
      <c r="B7" s="115"/>
      <c r="C7" s="115"/>
      <c r="D7" s="115" t="s">
        <v>100</v>
      </c>
      <c r="E7" s="115"/>
    </row>
    <row r="8" spans="1:5" ht="17.100000000000001" customHeight="1">
      <c r="A8" s="112" t="s">
        <v>231</v>
      </c>
      <c r="B8" s="112"/>
      <c r="C8" s="112"/>
      <c r="D8" s="114"/>
      <c r="E8" s="114"/>
    </row>
    <row r="9" spans="1:5" ht="17.100000000000001" customHeight="1">
      <c r="A9" s="112" t="s">
        <v>232</v>
      </c>
      <c r="B9" s="112"/>
      <c r="C9" s="112"/>
      <c r="D9" s="113">
        <v>24582373635</v>
      </c>
      <c r="E9" s="114"/>
    </row>
    <row r="10" spans="1:5" ht="17.100000000000001" customHeight="1">
      <c r="A10" s="112" t="s">
        <v>233</v>
      </c>
      <c r="B10" s="112"/>
      <c r="C10" s="112"/>
      <c r="D10" s="113">
        <v>7368476173</v>
      </c>
      <c r="E10" s="114"/>
    </row>
    <row r="11" spans="1:5" ht="17.100000000000001" customHeight="1">
      <c r="A11" s="112" t="s">
        <v>234</v>
      </c>
      <c r="B11" s="112"/>
      <c r="C11" s="112"/>
      <c r="D11" s="113">
        <v>3679670237</v>
      </c>
      <c r="E11" s="114"/>
    </row>
    <row r="12" spans="1:5" ht="17.100000000000001" customHeight="1">
      <c r="A12" s="112" t="s">
        <v>235</v>
      </c>
      <c r="B12" s="112"/>
      <c r="C12" s="112"/>
      <c r="D12" s="113">
        <v>3557355364</v>
      </c>
      <c r="E12" s="114"/>
    </row>
    <row r="13" spans="1:5" ht="17.100000000000001" customHeight="1">
      <c r="A13" s="112" t="s">
        <v>236</v>
      </c>
      <c r="B13" s="112"/>
      <c r="C13" s="112"/>
      <c r="D13" s="113">
        <v>42385686</v>
      </c>
      <c r="E13" s="114"/>
    </row>
    <row r="14" spans="1:5" ht="17.100000000000001" customHeight="1">
      <c r="A14" s="112" t="s">
        <v>237</v>
      </c>
      <c r="B14" s="112"/>
      <c r="C14" s="112"/>
      <c r="D14" s="113">
        <v>89064886</v>
      </c>
      <c r="E14" s="114"/>
    </row>
    <row r="15" spans="1:5" ht="17.100000000000001" customHeight="1">
      <c r="A15" s="112" t="s">
        <v>238</v>
      </c>
      <c r="B15" s="112"/>
      <c r="C15" s="112"/>
      <c r="D15" s="113">
        <v>17213897462</v>
      </c>
      <c r="E15" s="114"/>
    </row>
    <row r="16" spans="1:5" ht="17.100000000000001" customHeight="1">
      <c r="A16" s="112" t="s">
        <v>239</v>
      </c>
      <c r="B16" s="112"/>
      <c r="C16" s="112"/>
      <c r="D16" s="113">
        <v>10788416851</v>
      </c>
      <c r="E16" s="114"/>
    </row>
    <row r="17" spans="1:5" ht="17.100000000000001" customHeight="1">
      <c r="A17" s="112" t="s">
        <v>240</v>
      </c>
      <c r="B17" s="112"/>
      <c r="C17" s="112"/>
      <c r="D17" s="113">
        <v>4239976602</v>
      </c>
      <c r="E17" s="114"/>
    </row>
    <row r="18" spans="1:5" ht="17.100000000000001" customHeight="1">
      <c r="A18" s="112" t="s">
        <v>241</v>
      </c>
      <c r="B18" s="112"/>
      <c r="C18" s="112"/>
      <c r="D18" s="113">
        <v>2182501591</v>
      </c>
      <c r="E18" s="114"/>
    </row>
    <row r="19" spans="1:5" ht="17.100000000000001" customHeight="1">
      <c r="A19" s="112" t="s">
        <v>237</v>
      </c>
      <c r="B19" s="112"/>
      <c r="C19" s="112"/>
      <c r="D19" s="113">
        <v>3002418</v>
      </c>
      <c r="E19" s="114"/>
    </row>
    <row r="20" spans="1:5" ht="17.100000000000001" customHeight="1">
      <c r="A20" s="112" t="s">
        <v>242</v>
      </c>
      <c r="B20" s="112"/>
      <c r="C20" s="112"/>
      <c r="D20" s="113">
        <v>26356585504</v>
      </c>
      <c r="E20" s="114"/>
    </row>
    <row r="21" spans="1:5" ht="17.100000000000001" customHeight="1">
      <c r="A21" s="112" t="s">
        <v>243</v>
      </c>
      <c r="B21" s="112"/>
      <c r="C21" s="112"/>
      <c r="D21" s="113">
        <v>13630974009</v>
      </c>
      <c r="E21" s="114"/>
    </row>
    <row r="22" spans="1:5" ht="17.100000000000001" customHeight="1">
      <c r="A22" s="112" t="s">
        <v>244</v>
      </c>
      <c r="B22" s="112"/>
      <c r="C22" s="112"/>
      <c r="D22" s="113">
        <v>11999842521</v>
      </c>
      <c r="E22" s="114"/>
    </row>
    <row r="23" spans="1:5" ht="17.100000000000001" customHeight="1">
      <c r="A23" s="112" t="s">
        <v>245</v>
      </c>
      <c r="B23" s="112"/>
      <c r="C23" s="112"/>
      <c r="D23" s="113">
        <v>285683026</v>
      </c>
      <c r="E23" s="114"/>
    </row>
    <row r="24" spans="1:5" ht="17.100000000000001" customHeight="1">
      <c r="A24" s="112" t="s">
        <v>246</v>
      </c>
      <c r="B24" s="112"/>
      <c r="C24" s="112"/>
      <c r="D24" s="113">
        <v>440085948</v>
      </c>
      <c r="E24" s="114"/>
    </row>
    <row r="25" spans="1:5" ht="17.100000000000001" customHeight="1">
      <c r="A25" s="112" t="s">
        <v>247</v>
      </c>
      <c r="B25" s="112"/>
      <c r="C25" s="112"/>
      <c r="D25" s="113">
        <v>72525200</v>
      </c>
      <c r="E25" s="114"/>
    </row>
    <row r="26" spans="1:5" ht="17.100000000000001" customHeight="1">
      <c r="A26" s="112" t="s">
        <v>248</v>
      </c>
      <c r="B26" s="112"/>
      <c r="C26" s="112"/>
      <c r="D26" s="113" t="s">
        <v>24</v>
      </c>
      <c r="E26" s="114"/>
    </row>
    <row r="27" spans="1:5" ht="17.100000000000001" customHeight="1">
      <c r="A27" s="112" t="s">
        <v>249</v>
      </c>
      <c r="B27" s="112"/>
      <c r="C27" s="112"/>
      <c r="D27" s="113">
        <v>72525200</v>
      </c>
      <c r="E27" s="114"/>
    </row>
    <row r="28" spans="1:5" ht="17.100000000000001" customHeight="1">
      <c r="A28" s="112" t="s">
        <v>250</v>
      </c>
      <c r="B28" s="112"/>
      <c r="C28" s="112"/>
      <c r="D28" s="113" t="s">
        <v>24</v>
      </c>
      <c r="E28" s="114"/>
    </row>
    <row r="29" spans="1:5" ht="17.100000000000001" customHeight="1">
      <c r="A29" s="109" t="s">
        <v>251</v>
      </c>
      <c r="B29" s="109"/>
      <c r="C29" s="109"/>
      <c r="D29" s="110">
        <v>1701686669</v>
      </c>
      <c r="E29" s="111"/>
    </row>
    <row r="30" spans="1:5" ht="17.100000000000001" customHeight="1">
      <c r="A30" s="112" t="s">
        <v>252</v>
      </c>
      <c r="B30" s="112"/>
      <c r="C30" s="112"/>
      <c r="D30" s="114"/>
      <c r="E30" s="114"/>
    </row>
    <row r="31" spans="1:5" ht="17.100000000000001" customHeight="1">
      <c r="A31" s="112" t="s">
        <v>253</v>
      </c>
      <c r="B31" s="112"/>
      <c r="C31" s="112"/>
      <c r="D31" s="113">
        <v>2602258947</v>
      </c>
      <c r="E31" s="114"/>
    </row>
    <row r="32" spans="1:5" ht="17.100000000000001" customHeight="1">
      <c r="A32" s="112" t="s">
        <v>334</v>
      </c>
      <c r="B32" s="112"/>
      <c r="C32" s="112"/>
      <c r="D32" s="113">
        <v>1159556413</v>
      </c>
      <c r="E32" s="114"/>
    </row>
    <row r="33" spans="1:5" ht="17.100000000000001" customHeight="1">
      <c r="A33" s="112" t="s">
        <v>254</v>
      </c>
      <c r="B33" s="112"/>
      <c r="C33" s="112"/>
      <c r="D33" s="113">
        <v>1067863534</v>
      </c>
      <c r="E33" s="114"/>
    </row>
    <row r="34" spans="1:5" ht="17.100000000000001" customHeight="1">
      <c r="A34" s="112" t="s">
        <v>255</v>
      </c>
      <c r="B34" s="112"/>
      <c r="C34" s="112"/>
      <c r="D34" s="113">
        <v>257839000</v>
      </c>
      <c r="E34" s="114"/>
    </row>
    <row r="35" spans="1:5" ht="17.100000000000001" customHeight="1">
      <c r="A35" s="112" t="s">
        <v>256</v>
      </c>
      <c r="B35" s="112"/>
      <c r="C35" s="112"/>
      <c r="D35" s="113">
        <v>117000000</v>
      </c>
      <c r="E35" s="114"/>
    </row>
    <row r="36" spans="1:5" ht="17.100000000000001" customHeight="1">
      <c r="A36" s="112" t="s">
        <v>249</v>
      </c>
      <c r="B36" s="112"/>
      <c r="C36" s="112"/>
      <c r="D36" s="113" t="s">
        <v>24</v>
      </c>
      <c r="E36" s="114"/>
    </row>
    <row r="37" spans="1:5" ht="17.100000000000001" customHeight="1">
      <c r="A37" s="112" t="s">
        <v>257</v>
      </c>
      <c r="B37" s="112"/>
      <c r="C37" s="112"/>
      <c r="D37" s="113">
        <v>787856633</v>
      </c>
      <c r="E37" s="114"/>
    </row>
    <row r="38" spans="1:5" ht="17.100000000000001" customHeight="1">
      <c r="A38" s="112" t="s">
        <v>244</v>
      </c>
      <c r="B38" s="112"/>
      <c r="C38" s="112"/>
      <c r="D38" s="113">
        <v>368644146</v>
      </c>
      <c r="E38" s="114"/>
    </row>
    <row r="39" spans="1:5" ht="17.100000000000001" customHeight="1">
      <c r="A39" s="112" t="s">
        <v>258</v>
      </c>
      <c r="B39" s="112"/>
      <c r="C39" s="112"/>
      <c r="D39" s="113">
        <v>126238821</v>
      </c>
      <c r="E39" s="114"/>
    </row>
    <row r="40" spans="1:5" ht="17.100000000000001" customHeight="1">
      <c r="A40" s="112" t="s">
        <v>259</v>
      </c>
      <c r="B40" s="112"/>
      <c r="C40" s="112"/>
      <c r="D40" s="113">
        <v>217232666</v>
      </c>
      <c r="E40" s="114"/>
    </row>
    <row r="41" spans="1:5" ht="17.100000000000001" customHeight="1">
      <c r="A41" s="112" t="s">
        <v>260</v>
      </c>
      <c r="B41" s="112"/>
      <c r="C41" s="112"/>
      <c r="D41" s="113">
        <v>75741000</v>
      </c>
      <c r="E41" s="114"/>
    </row>
    <row r="42" spans="1:5" ht="17.100000000000001" customHeight="1">
      <c r="A42" s="112" t="s">
        <v>246</v>
      </c>
      <c r="B42" s="112"/>
      <c r="C42" s="112"/>
      <c r="D42" s="113" t="s">
        <v>24</v>
      </c>
      <c r="E42" s="114"/>
    </row>
    <row r="43" spans="1:5" ht="17.100000000000001" customHeight="1">
      <c r="A43" s="109" t="s">
        <v>261</v>
      </c>
      <c r="B43" s="109"/>
      <c r="C43" s="109"/>
      <c r="D43" s="110">
        <v>-1814402314</v>
      </c>
      <c r="E43" s="111"/>
    </row>
    <row r="44" spans="1:5" ht="17.100000000000001" customHeight="1">
      <c r="A44" s="112" t="s">
        <v>262</v>
      </c>
      <c r="B44" s="112"/>
      <c r="C44" s="112"/>
      <c r="D44" s="114"/>
      <c r="E44" s="114"/>
    </row>
    <row r="45" spans="1:5" ht="17.100000000000001" customHeight="1">
      <c r="A45" s="112" t="s">
        <v>263</v>
      </c>
      <c r="B45" s="112"/>
      <c r="C45" s="112"/>
      <c r="D45" s="113">
        <v>1403958263</v>
      </c>
      <c r="E45" s="114"/>
    </row>
    <row r="46" spans="1:5" ht="17.100000000000001" customHeight="1">
      <c r="A46" s="112" t="s">
        <v>264</v>
      </c>
      <c r="B46" s="112"/>
      <c r="C46" s="112"/>
      <c r="D46" s="113">
        <v>1345494166</v>
      </c>
      <c r="E46" s="114"/>
    </row>
    <row r="47" spans="1:5" ht="17.100000000000001" customHeight="1">
      <c r="A47" s="112" t="s">
        <v>249</v>
      </c>
      <c r="B47" s="112"/>
      <c r="C47" s="112"/>
      <c r="D47" s="113">
        <v>58464097</v>
      </c>
      <c r="E47" s="114"/>
    </row>
    <row r="48" spans="1:5" ht="17.100000000000001" customHeight="1">
      <c r="A48" s="112" t="s">
        <v>265</v>
      </c>
      <c r="B48" s="112"/>
      <c r="C48" s="112"/>
      <c r="D48" s="113">
        <v>1624400000</v>
      </c>
      <c r="E48" s="114"/>
    </row>
    <row r="49" spans="1:5" ht="17.100000000000001" customHeight="1">
      <c r="A49" s="112" t="s">
        <v>266</v>
      </c>
      <c r="B49" s="112"/>
      <c r="C49" s="112"/>
      <c r="D49" s="113">
        <v>1624400000</v>
      </c>
      <c r="E49" s="114"/>
    </row>
    <row r="50" spans="1:5" ht="17.100000000000001" customHeight="1">
      <c r="A50" s="112" t="s">
        <v>246</v>
      </c>
      <c r="B50" s="112"/>
      <c r="C50" s="112"/>
      <c r="D50" s="113" t="s">
        <v>24</v>
      </c>
      <c r="E50" s="114"/>
    </row>
    <row r="51" spans="1:5" ht="17.100000000000001" customHeight="1">
      <c r="A51" s="109" t="s">
        <v>267</v>
      </c>
      <c r="B51" s="109"/>
      <c r="C51" s="109"/>
      <c r="D51" s="110">
        <v>220441737</v>
      </c>
      <c r="E51" s="111"/>
    </row>
    <row r="52" spans="1:5" ht="17.100000000000001" customHeight="1">
      <c r="A52" s="109" t="s">
        <v>268</v>
      </c>
      <c r="B52" s="109"/>
      <c r="C52" s="109"/>
      <c r="D52" s="110">
        <v>107726092</v>
      </c>
      <c r="E52" s="111"/>
    </row>
    <row r="53" spans="1:5" ht="17.100000000000001" customHeight="1">
      <c r="A53" s="109" t="s">
        <v>269</v>
      </c>
      <c r="B53" s="109"/>
      <c r="C53" s="109"/>
      <c r="D53" s="110">
        <v>1020960849</v>
      </c>
      <c r="E53" s="111"/>
    </row>
    <row r="54" spans="1:5" ht="17.100000000000001" customHeight="1">
      <c r="A54" s="109" t="s">
        <v>270</v>
      </c>
      <c r="B54" s="109"/>
      <c r="C54" s="109"/>
      <c r="D54" s="110">
        <v>1128686941</v>
      </c>
      <c r="E54" s="111"/>
    </row>
    <row r="56" spans="1:5" ht="17.100000000000001" customHeight="1">
      <c r="A56" s="109" t="s">
        <v>271</v>
      </c>
      <c r="B56" s="109"/>
      <c r="C56" s="109"/>
      <c r="D56" s="110">
        <v>255114037</v>
      </c>
      <c r="E56" s="111"/>
    </row>
    <row r="57" spans="1:5" ht="17.100000000000001" customHeight="1">
      <c r="A57" s="109" t="s">
        <v>272</v>
      </c>
      <c r="B57" s="109"/>
      <c r="C57" s="109"/>
      <c r="D57" s="110">
        <v>11621422</v>
      </c>
      <c r="E57" s="111"/>
    </row>
    <row r="58" spans="1:5" ht="17.100000000000001" customHeight="1">
      <c r="A58" s="109" t="s">
        <v>273</v>
      </c>
      <c r="B58" s="109"/>
      <c r="C58" s="109"/>
      <c r="D58" s="110">
        <v>266735459</v>
      </c>
      <c r="E58" s="111"/>
    </row>
    <row r="59" spans="1:5" ht="17.100000000000001" customHeight="1">
      <c r="A59" s="109" t="s">
        <v>274</v>
      </c>
      <c r="B59" s="109"/>
      <c r="C59" s="109"/>
      <c r="D59" s="110">
        <v>1395422400</v>
      </c>
      <c r="E59" s="111"/>
    </row>
    <row r="60" spans="1:5" ht="17.100000000000001" customHeight="1">
      <c r="A60" s="12"/>
      <c r="B60" s="12"/>
      <c r="C60" s="12"/>
      <c r="D60" s="12"/>
      <c r="E60" s="12"/>
    </row>
    <row r="61" spans="1:5">
      <c r="A61" s="3"/>
    </row>
    <row r="62" spans="1:5">
      <c r="A62" s="3"/>
    </row>
    <row r="63" spans="1:5">
      <c r="A63" s="3"/>
    </row>
  </sheetData>
  <mergeCells count="107">
    <mergeCell ref="A9:C9"/>
    <mergeCell ref="D9:E9"/>
    <mergeCell ref="A10:C10"/>
    <mergeCell ref="D10:E10"/>
    <mergeCell ref="A11:C11"/>
    <mergeCell ref="D11:E11"/>
    <mergeCell ref="A2:E2"/>
    <mergeCell ref="A3:E3"/>
    <mergeCell ref="A4:E4"/>
    <mergeCell ref="A7:C7"/>
    <mergeCell ref="D7:E7"/>
    <mergeCell ref="A8:C8"/>
    <mergeCell ref="D8:E8"/>
    <mergeCell ref="A15:C15"/>
    <mergeCell ref="D15:E15"/>
    <mergeCell ref="A16:C16"/>
    <mergeCell ref="D16:E16"/>
    <mergeCell ref="A17:C17"/>
    <mergeCell ref="D17:E17"/>
    <mergeCell ref="A12:C12"/>
    <mergeCell ref="D12:E12"/>
    <mergeCell ref="A13:C13"/>
    <mergeCell ref="D13:E13"/>
    <mergeCell ref="A14:C14"/>
    <mergeCell ref="D14:E14"/>
    <mergeCell ref="A21:C21"/>
    <mergeCell ref="D21:E21"/>
    <mergeCell ref="A22:C22"/>
    <mergeCell ref="D22:E22"/>
    <mergeCell ref="A23:C23"/>
    <mergeCell ref="D23:E23"/>
    <mergeCell ref="A18:C18"/>
    <mergeCell ref="D18:E18"/>
    <mergeCell ref="A19:C19"/>
    <mergeCell ref="D19:E19"/>
    <mergeCell ref="A20:C20"/>
    <mergeCell ref="D20:E20"/>
    <mergeCell ref="A27:C27"/>
    <mergeCell ref="D27:E27"/>
    <mergeCell ref="A28:C28"/>
    <mergeCell ref="D28:E28"/>
    <mergeCell ref="A29:C29"/>
    <mergeCell ref="D29:E29"/>
    <mergeCell ref="A24:C24"/>
    <mergeCell ref="D24:E24"/>
    <mergeCell ref="A25:C25"/>
    <mergeCell ref="D25:E25"/>
    <mergeCell ref="A26:C26"/>
    <mergeCell ref="D26:E26"/>
    <mergeCell ref="A33:C33"/>
    <mergeCell ref="D33:E33"/>
    <mergeCell ref="A34:C34"/>
    <mergeCell ref="D34:E34"/>
    <mergeCell ref="A35:C35"/>
    <mergeCell ref="D35:E35"/>
    <mergeCell ref="A30:C30"/>
    <mergeCell ref="D30:E30"/>
    <mergeCell ref="A31:C31"/>
    <mergeCell ref="D31:E31"/>
    <mergeCell ref="A32:C32"/>
    <mergeCell ref="D32:E32"/>
    <mergeCell ref="A39:C39"/>
    <mergeCell ref="D39:E39"/>
    <mergeCell ref="A40:C40"/>
    <mergeCell ref="D40:E40"/>
    <mergeCell ref="A41:C41"/>
    <mergeCell ref="D41:E41"/>
    <mergeCell ref="A36:C36"/>
    <mergeCell ref="D36:E36"/>
    <mergeCell ref="A37:C37"/>
    <mergeCell ref="D37:E37"/>
    <mergeCell ref="A38:C38"/>
    <mergeCell ref="D38:E38"/>
    <mergeCell ref="A45:C45"/>
    <mergeCell ref="D45:E45"/>
    <mergeCell ref="A46:C46"/>
    <mergeCell ref="D46:E46"/>
    <mergeCell ref="A47:C47"/>
    <mergeCell ref="D47:E47"/>
    <mergeCell ref="A42:C42"/>
    <mergeCell ref="D42:E42"/>
    <mergeCell ref="A43:C43"/>
    <mergeCell ref="D43:E43"/>
    <mergeCell ref="A44:C44"/>
    <mergeCell ref="D44:E44"/>
    <mergeCell ref="A51:C51"/>
    <mergeCell ref="D51:E51"/>
    <mergeCell ref="A52:C52"/>
    <mergeCell ref="D52:E52"/>
    <mergeCell ref="A53:C53"/>
    <mergeCell ref="D53:E53"/>
    <mergeCell ref="A48:C48"/>
    <mergeCell ref="D48:E48"/>
    <mergeCell ref="A49:C49"/>
    <mergeCell ref="D49:E49"/>
    <mergeCell ref="A50:C50"/>
    <mergeCell ref="D50:E50"/>
    <mergeCell ref="A58:C58"/>
    <mergeCell ref="D58:E58"/>
    <mergeCell ref="A59:C59"/>
    <mergeCell ref="D59:E59"/>
    <mergeCell ref="A54:C54"/>
    <mergeCell ref="D54:E54"/>
    <mergeCell ref="A56:C56"/>
    <mergeCell ref="D56:E56"/>
    <mergeCell ref="A57:C57"/>
    <mergeCell ref="D57:E57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FF0000"/>
  </sheetPr>
  <dimension ref="A1:I44"/>
  <sheetViews>
    <sheetView topLeftCell="B1" workbookViewId="0">
      <selection sqref="A1:XFD1048576"/>
    </sheetView>
  </sheetViews>
  <sheetFormatPr defaultRowHeight="18.75"/>
  <cols>
    <col min="1" max="1" width="40.125" bestFit="1" customWidth="1"/>
    <col min="2" max="2" width="21.375" bestFit="1" customWidth="1"/>
    <col min="3" max="3" width="3.375" bestFit="1" customWidth="1"/>
    <col min="4" max="4" width="40.125" bestFit="1" customWidth="1"/>
    <col min="5" max="5" width="30.25" bestFit="1" customWidth="1"/>
    <col min="6" max="7" width="17.75" style="27" customWidth="1"/>
    <col min="8" max="8" width="9" style="4"/>
    <col min="9" max="9" width="12.75" bestFit="1" customWidth="1"/>
  </cols>
  <sheetData>
    <row r="1" spans="1:8" s="4" customFormat="1" ht="30" customHeight="1">
      <c r="A1" s="117" t="s">
        <v>281</v>
      </c>
      <c r="B1" s="117"/>
      <c r="C1" s="117"/>
      <c r="D1" s="117"/>
      <c r="E1" s="9" t="s">
        <v>277</v>
      </c>
      <c r="F1" s="20" t="s">
        <v>278</v>
      </c>
      <c r="G1" s="20" t="s">
        <v>279</v>
      </c>
      <c r="H1" s="6" t="s">
        <v>280</v>
      </c>
    </row>
    <row r="2" spans="1:8">
      <c r="A2" s="118" t="s">
        <v>275</v>
      </c>
      <c r="B2" s="116" t="s">
        <v>276</v>
      </c>
      <c r="C2" s="2" t="s">
        <v>284</v>
      </c>
      <c r="D2" s="2" t="s">
        <v>288</v>
      </c>
      <c r="E2" s="2" t="s">
        <v>362</v>
      </c>
      <c r="F2" s="21">
        <f>+'1.(1)①有形固定資産の明細'!H23</f>
        <v>68861448317</v>
      </c>
      <c r="G2" s="21">
        <f>'貸借対照表(BS)'!$B$9</f>
        <v>68861448317</v>
      </c>
      <c r="H2" s="5" t="str">
        <f>IF(F2=G2,"○","×")</f>
        <v>○</v>
      </c>
    </row>
    <row r="3" spans="1:8">
      <c r="A3" s="120"/>
      <c r="B3" s="116"/>
      <c r="C3" s="2" t="s">
        <v>285</v>
      </c>
      <c r="D3" s="2" t="s">
        <v>289</v>
      </c>
      <c r="E3" s="2" t="s">
        <v>362</v>
      </c>
      <c r="F3" s="21">
        <f>+'1.(1)②有形固定資産に係る行政目的別の明細'!J23</f>
        <v>68861448317</v>
      </c>
      <c r="G3" s="21">
        <f>'貸借対照表(BS)'!$B$9</f>
        <v>68861448317</v>
      </c>
      <c r="H3" s="5" t="str">
        <f>IF(F3=G3,"○","×")</f>
        <v>○</v>
      </c>
    </row>
    <row r="4" spans="1:8">
      <c r="A4" s="120"/>
      <c r="B4" s="116"/>
      <c r="C4" s="2" t="s">
        <v>282</v>
      </c>
      <c r="D4" s="2" t="s">
        <v>290</v>
      </c>
      <c r="E4" s="2" t="s">
        <v>283</v>
      </c>
      <c r="F4" s="22">
        <f>VLOOKUP("合計",市場価格のあるもの,4,FALSE)+VLOOKUP("合計",市場価格のないもののうち連結対象団体に対するもの,2,FALSE)+VLOOKUP("合計",市場価格のないもののうち連結対象団体以外に対するもの,10,FALSE)</f>
        <v>2835171000</v>
      </c>
      <c r="G4" s="21">
        <f>IF(ISNUMBER('貸借対照表(BS)'!$B$43),'貸借対照表(BS)'!$B$43,0)</f>
        <v>2835171000</v>
      </c>
      <c r="H4" s="5" t="str">
        <f>IF(F4=G4,"○","×")</f>
        <v>○</v>
      </c>
    </row>
    <row r="5" spans="1:8">
      <c r="A5" s="120"/>
      <c r="B5" s="116"/>
      <c r="C5" s="116" t="s">
        <v>286</v>
      </c>
      <c r="D5" s="116" t="s">
        <v>32</v>
      </c>
      <c r="E5" s="2" t="s">
        <v>291</v>
      </c>
      <c r="F5" s="21">
        <f>SUMIFS('1.(1)④基金の明細'!$F$6:$F$13,'1.(1)④基金の明細'!$A$6:$A$13,"財政調整基金")</f>
        <v>2440628492</v>
      </c>
      <c r="G5" s="21">
        <f>IF(ISNUMBER('貸借対照表(BS)'!$B$58),'貸借対照表(BS)'!$B$58,0)</f>
        <v>2440628492</v>
      </c>
      <c r="H5" s="5" t="str">
        <f t="shared" ref="H5:H38" si="0">IF(F5=G5,"○","×")</f>
        <v>○</v>
      </c>
    </row>
    <row r="6" spans="1:8">
      <c r="A6" s="120"/>
      <c r="B6" s="116"/>
      <c r="C6" s="116"/>
      <c r="D6" s="116"/>
      <c r="E6" s="2" t="s">
        <v>292</v>
      </c>
      <c r="F6" s="21">
        <f>SUMIFS('1.(1)④基金の明細'!$F$6:$F$13,'1.(1)④基金の明細'!$A$6:$A$13,"減債基金")</f>
        <v>11115355</v>
      </c>
      <c r="G6" s="21">
        <f>IF(ISNUMBER('貸借対照表(BS)'!$B$49),'貸借対照表(BS)'!$B$49,0)+IF(ISNUMBER('貸借対照表(BS)'!$B$59),'貸借対照表(BS)'!$B$59,0)</f>
        <v>11115355</v>
      </c>
      <c r="H6" s="5" t="str">
        <f t="shared" si="0"/>
        <v>○</v>
      </c>
    </row>
    <row r="7" spans="1:8">
      <c r="A7" s="120"/>
      <c r="B7" s="116"/>
      <c r="C7" s="116"/>
      <c r="D7" s="116"/>
      <c r="E7" s="2" t="s">
        <v>293</v>
      </c>
      <c r="F7" s="21">
        <f>SUMIFS('1.(1)④基金の明細'!$F:$F,'1.(1)④基金の明細'!$A:$A,"合計")-SUM(F5:F6)</f>
        <v>558334175</v>
      </c>
      <c r="G7" s="21">
        <f>IF(ISNUMBER('貸借対照表(BS)'!$B$50),'貸借対照表(BS)'!$B$50,0)</f>
        <v>558334175</v>
      </c>
      <c r="H7" s="5" t="str">
        <f t="shared" si="0"/>
        <v>○</v>
      </c>
    </row>
    <row r="8" spans="1:8">
      <c r="A8" s="120"/>
      <c r="B8" s="116"/>
      <c r="C8" s="116" t="s">
        <v>287</v>
      </c>
      <c r="D8" s="116" t="s">
        <v>294</v>
      </c>
      <c r="E8" s="2" t="s">
        <v>295</v>
      </c>
      <c r="F8" s="21">
        <f>SUMIFS('1.(1)⑤貸付金の明細'!B:B,'1.(1)⑤貸付金の明細'!A:A,"合計")</f>
        <v>1188625894</v>
      </c>
      <c r="G8" s="21">
        <f>IF(ISNUMBER('貸借対照表(BS)'!$B$47),'貸借対照表(BS)'!$B$47,0)</f>
        <v>1188625894</v>
      </c>
      <c r="H8" s="5" t="str">
        <f t="shared" si="0"/>
        <v>○</v>
      </c>
    </row>
    <row r="9" spans="1:8">
      <c r="A9" s="120"/>
      <c r="B9" s="116"/>
      <c r="C9" s="116"/>
      <c r="D9" s="116"/>
      <c r="E9" s="2" t="s">
        <v>296</v>
      </c>
      <c r="F9" s="21">
        <f>SUMIFS('1.(1)⑤貸付金の明細'!D:D,'1.(1)⑤貸付金の明細'!A:A,"合計")</f>
        <v>98715583</v>
      </c>
      <c r="G9" s="21">
        <f>IF(ISNUMBER('貸借対照表(BS)'!$B$56),'貸借対照表(BS)'!$B$56,0)</f>
        <v>98715583</v>
      </c>
      <c r="H9" s="5" t="str">
        <f t="shared" si="0"/>
        <v>○</v>
      </c>
    </row>
    <row r="10" spans="1:8">
      <c r="A10" s="120"/>
      <c r="B10" s="116"/>
      <c r="C10" s="2" t="s">
        <v>297</v>
      </c>
      <c r="D10" s="2" t="s">
        <v>45</v>
      </c>
      <c r="E10" s="2" t="s">
        <v>300</v>
      </c>
      <c r="F10" s="21">
        <f>SUMIFS('1.(1)⑥長期延滞債権の明細'!B:B,'1.(1)⑥長期延滞債権の明細'!A:A,"合計")</f>
        <v>418064561</v>
      </c>
      <c r="G10" s="21">
        <f>IF(ISNUMBER('貸借対照表(BS)'!$B$46),'貸借対照表(BS)'!$B$46,0)</f>
        <v>418064561</v>
      </c>
      <c r="H10" s="5" t="str">
        <f t="shared" si="0"/>
        <v>○</v>
      </c>
    </row>
    <row r="11" spans="1:8">
      <c r="A11" s="120"/>
      <c r="B11" s="116"/>
      <c r="C11" s="2" t="s">
        <v>299</v>
      </c>
      <c r="D11" s="2" t="s">
        <v>40</v>
      </c>
      <c r="E11" s="2" t="s">
        <v>298</v>
      </c>
      <c r="F11" s="21">
        <f>SUMIFS('1.(1)⑦未収金の明細'!B:B,'1.(1)⑦未収金の明細'!A:A,"合計")</f>
        <v>115494989</v>
      </c>
      <c r="G11" s="21">
        <f>IF(ISNUMBER('貸借対照表(BS)'!$B$55),'貸借対照表(BS)'!$B$55,0)</f>
        <v>115494989</v>
      </c>
      <c r="H11" s="5" t="str">
        <f t="shared" si="0"/>
        <v>○</v>
      </c>
    </row>
    <row r="12" spans="1:8">
      <c r="A12" s="120"/>
      <c r="B12" s="116"/>
      <c r="C12" s="2" t="s">
        <v>287</v>
      </c>
      <c r="D12" s="118" t="s">
        <v>329</v>
      </c>
      <c r="E12" s="118" t="s">
        <v>91</v>
      </c>
      <c r="F12" s="121">
        <f>SUMIFS('1.(1)⑤貸付金の明細'!C:C,'1.(1)⑤貸付金の明細'!A:A,"合計")+SUMIFS('1.(1)⑥長期延滞債権の明細'!C:C,'1.(1)⑥長期延滞債権の明細'!A:A,"合計")</f>
        <v>38259951</v>
      </c>
      <c r="G12" s="121">
        <f>-IF(ISNUMBER('貸借対照表(BS)'!$B$52),'貸借対照表(BS)'!$B$52,0)</f>
        <v>38259951</v>
      </c>
      <c r="H12" s="123" t="str">
        <f t="shared" si="0"/>
        <v>○</v>
      </c>
    </row>
    <row r="13" spans="1:8">
      <c r="A13" s="120"/>
      <c r="B13" s="116"/>
      <c r="C13" s="2" t="s">
        <v>297</v>
      </c>
      <c r="D13" s="119"/>
      <c r="E13" s="119"/>
      <c r="F13" s="122"/>
      <c r="G13" s="122"/>
      <c r="H13" s="124"/>
    </row>
    <row r="14" spans="1:8">
      <c r="A14" s="120"/>
      <c r="B14" s="116"/>
      <c r="C14" s="2" t="s">
        <v>287</v>
      </c>
      <c r="D14" s="118" t="s">
        <v>330</v>
      </c>
      <c r="E14" s="118" t="s">
        <v>331</v>
      </c>
      <c r="F14" s="121">
        <f>SUMIFS('1.(1)⑤貸付金の明細'!E:E,'1.(1)⑤貸付金の明細'!A:A,"合計")+SUMIFS('1.(1)⑦未収金の明細'!C:C,'1.(1)⑦未収金の明細'!A:A,"合計")</f>
        <v>14436132</v>
      </c>
      <c r="G14" s="121">
        <f>-IF(ISNUMBER('貸借対照表(BS)'!$B$62),'貸借対照表(BS)'!$B$62,0)</f>
        <v>14436132</v>
      </c>
      <c r="H14" s="123" t="str">
        <f t="shared" ref="H14" si="1">IF(F14=G14,"○","×")</f>
        <v>○</v>
      </c>
    </row>
    <row r="15" spans="1:8">
      <c r="A15" s="120"/>
      <c r="B15" s="116"/>
      <c r="C15" s="2" t="s">
        <v>299</v>
      </c>
      <c r="D15" s="119"/>
      <c r="E15" s="119"/>
      <c r="F15" s="122"/>
      <c r="G15" s="122"/>
      <c r="H15" s="124"/>
    </row>
    <row r="16" spans="1:8">
      <c r="A16" s="120"/>
      <c r="B16" s="116" t="s">
        <v>301</v>
      </c>
      <c r="C16" s="116" t="s">
        <v>284</v>
      </c>
      <c r="D16" s="116" t="s">
        <v>421</v>
      </c>
      <c r="E16" s="2" t="s">
        <v>303</v>
      </c>
      <c r="F16" s="21">
        <f>SUMIFS('1.(2)①地方債（借入先別）の明細'!B:B,'1.(2)①地方債（借入先別）の明細'!A:A,"*合計")-F17</f>
        <v>15505197486</v>
      </c>
      <c r="G16" s="21">
        <f>IF(ISNUMBER('貸借対照表(BS)'!$E$9),'貸借対照表(BS)'!$E$9,0)</f>
        <v>15505197486</v>
      </c>
      <c r="H16" s="5" t="str">
        <f t="shared" si="0"/>
        <v>○</v>
      </c>
    </row>
    <row r="17" spans="1:8">
      <c r="A17" s="120"/>
      <c r="B17" s="116"/>
      <c r="C17" s="116"/>
      <c r="D17" s="116"/>
      <c r="E17" s="2" t="s">
        <v>302</v>
      </c>
      <c r="F17" s="21">
        <f>SUMIFS('1.(2)①地方債（借入先別）の明細'!C:C,'1.(2)①地方債（借入先別）の明細'!A:A,"*合計")</f>
        <v>1415206139</v>
      </c>
      <c r="G17" s="21">
        <f>IF(ISNUMBER('貸借対照表(BS)'!$E$15),'貸借対照表(BS)'!$E$15,0)</f>
        <v>1415206139</v>
      </c>
      <c r="H17" s="5" t="str">
        <f t="shared" si="0"/>
        <v>○</v>
      </c>
    </row>
    <row r="18" spans="1:8">
      <c r="A18" s="120"/>
      <c r="B18" s="116"/>
      <c r="C18" s="2" t="s">
        <v>285</v>
      </c>
      <c r="D18" s="2" t="s">
        <v>422</v>
      </c>
      <c r="E18" s="2" t="s">
        <v>304</v>
      </c>
      <c r="F18" s="21">
        <f>'1.(2)②地方債（利率別）の明細'!$A$7</f>
        <v>16920403625</v>
      </c>
      <c r="G18" s="21">
        <f>IF(ISNUMBER('貸借対照表(BS)'!$E$9),'貸借対照表(BS)'!$E$9,0)+IF(ISNUMBER('貸借対照表(BS)'!$E$15),'貸借対照表(BS)'!$E$15,0)</f>
        <v>16920403625</v>
      </c>
      <c r="H18" s="5" t="str">
        <f t="shared" si="0"/>
        <v>○</v>
      </c>
    </row>
    <row r="19" spans="1:8">
      <c r="A19" s="120"/>
      <c r="B19" s="116"/>
      <c r="C19" s="116" t="s">
        <v>282</v>
      </c>
      <c r="D19" s="116" t="s">
        <v>423</v>
      </c>
      <c r="E19" s="2" t="s">
        <v>303</v>
      </c>
      <c r="F19" s="21">
        <f>'1.(2)③地方債（返済期間別）の明細'!$A$7-'1.(2)③地方債（返済期間別）の明細'!$B$7</f>
        <v>15505197486</v>
      </c>
      <c r="G19" s="21">
        <f>IF(ISNUMBER('貸借対照表(BS)'!$E$9),'貸借対照表(BS)'!$E$9,0)</f>
        <v>15505197486</v>
      </c>
      <c r="H19" s="5" t="str">
        <f t="shared" si="0"/>
        <v>○</v>
      </c>
    </row>
    <row r="20" spans="1:8">
      <c r="A20" s="120"/>
      <c r="B20" s="116"/>
      <c r="C20" s="116"/>
      <c r="D20" s="116"/>
      <c r="E20" s="2" t="s">
        <v>302</v>
      </c>
      <c r="F20" s="21">
        <f>'1.(2)③地方債（返済期間別）の明細'!$B$7</f>
        <v>1415206139</v>
      </c>
      <c r="G20" s="21">
        <f>IF(ISNUMBER('貸借対照表(BS)'!$E$15),'貸借対照表(BS)'!$E$15,0)</f>
        <v>1415206139</v>
      </c>
      <c r="H20" s="5" t="str">
        <f t="shared" si="0"/>
        <v>○</v>
      </c>
    </row>
    <row r="21" spans="1:8">
      <c r="A21" s="120"/>
      <c r="B21" s="116"/>
      <c r="C21" s="2" t="s">
        <v>286</v>
      </c>
      <c r="D21" s="2" t="s">
        <v>419</v>
      </c>
      <c r="E21" s="2" t="s">
        <v>306</v>
      </c>
      <c r="F21" s="21" t="s">
        <v>306</v>
      </c>
      <c r="G21" s="21" t="s">
        <v>306</v>
      </c>
      <c r="H21" s="5" t="s">
        <v>305</v>
      </c>
    </row>
    <row r="22" spans="1:8">
      <c r="A22" s="120"/>
      <c r="B22" s="116"/>
      <c r="C22" s="116" t="s">
        <v>287</v>
      </c>
      <c r="D22" s="116" t="s">
        <v>84</v>
      </c>
      <c r="E22" s="2" t="s">
        <v>91</v>
      </c>
      <c r="F22" s="21">
        <f>SUMIFS('1.(2)⑤引当金の明細'!F:F,'1.(2)⑤引当金の明細'!A:A,E22)</f>
        <v>38259951</v>
      </c>
      <c r="G22" s="21">
        <f>-IF(ISNUMBER('貸借対照表(BS)'!$B$52),'貸借対照表(BS)'!$B$52,0)</f>
        <v>38259951</v>
      </c>
      <c r="H22" s="5" t="str">
        <f t="shared" si="0"/>
        <v>○</v>
      </c>
    </row>
    <row r="23" spans="1:8">
      <c r="A23" s="120"/>
      <c r="B23" s="116"/>
      <c r="C23" s="116"/>
      <c r="D23" s="116"/>
      <c r="E23" s="2" t="s">
        <v>92</v>
      </c>
      <c r="F23" s="21">
        <f>SUMIFS('1.(2)⑤引当金の明細'!F:F,'1.(2)⑤引当金の明細'!A:A,E23)</f>
        <v>14436132</v>
      </c>
      <c r="G23" s="21">
        <f>-IF(ISNUMBER('貸借対照表(BS)'!$B$62),'貸借対照表(BS)'!$B$62,0)</f>
        <v>14436132</v>
      </c>
      <c r="H23" s="5" t="str">
        <f t="shared" si="0"/>
        <v>○</v>
      </c>
    </row>
    <row r="24" spans="1:8">
      <c r="A24" s="120"/>
      <c r="B24" s="116"/>
      <c r="C24" s="116"/>
      <c r="D24" s="116"/>
      <c r="E24" s="2" t="s">
        <v>93</v>
      </c>
      <c r="F24" s="21">
        <f>SUMIFS('1.(2)⑤引当金の明細'!F:F,'1.(2)⑤引当金の明細'!A:A,E24)</f>
        <v>1807234000</v>
      </c>
      <c r="G24" s="21">
        <f>-IF(ISNUMBER('貸借対照表(BS)'!$B$45),'貸借対照表(BS)'!$B$45,0)</f>
        <v>1807234000</v>
      </c>
      <c r="H24" s="5" t="str">
        <f t="shared" si="0"/>
        <v>○</v>
      </c>
    </row>
    <row r="25" spans="1:8">
      <c r="A25" s="120"/>
      <c r="B25" s="116"/>
      <c r="C25" s="116"/>
      <c r="D25" s="116"/>
      <c r="E25" s="2" t="s">
        <v>94</v>
      </c>
      <c r="F25" s="21">
        <f>SUMIFS('1.(2)⑤引当金の明細'!F:F,'1.(2)⑤引当金の明細'!A:A,E25)</f>
        <v>3045311000</v>
      </c>
      <c r="G25" s="21">
        <f>IF(ISNUMBER('貸借対照表(BS)'!$E$11),'貸借対照表(BS)'!$E$11,0)</f>
        <v>3045311000</v>
      </c>
      <c r="H25" s="5" t="str">
        <f t="shared" si="0"/>
        <v>○</v>
      </c>
    </row>
    <row r="26" spans="1:8">
      <c r="A26" s="120"/>
      <c r="B26" s="116"/>
      <c r="C26" s="116"/>
      <c r="D26" s="116"/>
      <c r="E26" s="2" t="s">
        <v>95</v>
      </c>
      <c r="F26" s="21">
        <f>SUMIFS('1.(2)⑤引当金の明細'!F:F,'1.(2)⑤引当金の明細'!A:A,E26)</f>
        <v>0</v>
      </c>
      <c r="G26" s="21">
        <f>IF(ISNUMBER('貸借対照表(BS)'!$E$12),'貸借対照表(BS)'!$E$12,0)</f>
        <v>0</v>
      </c>
      <c r="H26" s="5" t="str">
        <f t="shared" si="0"/>
        <v>○</v>
      </c>
    </row>
    <row r="27" spans="1:8">
      <c r="A27" s="119"/>
      <c r="B27" s="116"/>
      <c r="C27" s="116"/>
      <c r="D27" s="116"/>
      <c r="E27" s="2" t="s">
        <v>96</v>
      </c>
      <c r="F27" s="21">
        <f>SUMIFS('1.(2)⑤引当金の明細'!F:F,'1.(2)⑤引当金の明細'!A:A,E27)</f>
        <v>279721056</v>
      </c>
      <c r="G27" s="21">
        <f>IF(ISNUMBER('貸借対照表(BS)'!$E$20),'貸借対照表(BS)'!$E$20,0)</f>
        <v>279721056</v>
      </c>
      <c r="H27" s="5" t="str">
        <f t="shared" si="0"/>
        <v>○</v>
      </c>
    </row>
    <row r="28" spans="1:8">
      <c r="A28" s="2" t="s">
        <v>307</v>
      </c>
      <c r="B28" s="116" t="s">
        <v>308</v>
      </c>
      <c r="C28" s="116"/>
      <c r="D28" s="116"/>
      <c r="E28" s="2" t="s">
        <v>309</v>
      </c>
      <c r="F28" s="21">
        <f>SUMIFS('2.(1)補助金等の明細'!D:D,'2.(1)補助金等の明細'!A:A,"合計")</f>
        <v>10788416851</v>
      </c>
      <c r="G28" s="21">
        <f>IF(ISNUMBER('行政コスト計算書(PL)'!$D$25),'行政コスト計算書(PL)'!$D$25,0)</f>
        <v>10788416851</v>
      </c>
      <c r="H28" s="5" t="str">
        <f t="shared" si="0"/>
        <v>○</v>
      </c>
    </row>
    <row r="29" spans="1:8">
      <c r="A29" s="118" t="s">
        <v>310</v>
      </c>
      <c r="B29" s="116" t="s">
        <v>311</v>
      </c>
      <c r="C29" s="116"/>
      <c r="D29" s="116"/>
      <c r="E29" s="2" t="s">
        <v>313</v>
      </c>
      <c r="F29" s="21">
        <f>+'3.(1)財源の明細'!E53</f>
        <v>13654963666</v>
      </c>
      <c r="G29" s="21">
        <f>IF(ISNUMBER('純資産変動計算書(NW)'!$B$11),'純資産変動計算書(NW)'!$B$11,0)</f>
        <v>13654963666</v>
      </c>
      <c r="H29" s="5" t="str">
        <f t="shared" si="0"/>
        <v>○</v>
      </c>
    </row>
    <row r="30" spans="1:8">
      <c r="A30" s="120"/>
      <c r="B30" s="116"/>
      <c r="C30" s="116"/>
      <c r="D30" s="116"/>
      <c r="E30" s="2" t="s">
        <v>314</v>
      </c>
      <c r="F30" s="21">
        <f>+'3.(1)財源の明細'!E56</f>
        <v>12368486667</v>
      </c>
      <c r="G30" s="21">
        <f>IF(ISNUMBER('純資産変動計算書(NW)'!$B$12),'純資産変動計算書(NW)'!$B$12,0)</f>
        <v>12368486667</v>
      </c>
      <c r="H30" s="5" t="str">
        <f t="shared" si="0"/>
        <v>○</v>
      </c>
    </row>
    <row r="31" spans="1:8">
      <c r="A31" s="120"/>
      <c r="B31" s="116"/>
      <c r="C31" s="116"/>
      <c r="D31" s="116"/>
      <c r="E31" s="2" t="s">
        <v>380</v>
      </c>
      <c r="F31" s="21">
        <f>+'3.(1)財源の明細'!E54</f>
        <v>368644146</v>
      </c>
      <c r="G31" s="21">
        <f>+IF(ISNUMBER('資金収支計算書(CF)'!D38),'資金収支計算書(CF)'!D38,0)</f>
        <v>368644146</v>
      </c>
      <c r="H31" s="5" t="str">
        <f t="shared" si="0"/>
        <v>○</v>
      </c>
    </row>
    <row r="32" spans="1:8">
      <c r="A32" s="120"/>
      <c r="B32" s="125" t="s">
        <v>312</v>
      </c>
      <c r="C32" s="126"/>
      <c r="D32" s="127"/>
      <c r="E32" s="2" t="s">
        <v>381</v>
      </c>
      <c r="F32" s="21">
        <f>SUMIFS('3.(2)財源情報の明細'!B:B,'3.(2)財源情報の明細'!A:A,E32)</f>
        <v>27057589469</v>
      </c>
      <c r="G32" s="21">
        <f>IF(ISNUMBER('純資産変動計算書(NW)'!$B$9),-'純資産変動計算書(NW)'!$B$9,0)</f>
        <v>27057589469</v>
      </c>
      <c r="H32" s="5" t="str">
        <f t="shared" si="0"/>
        <v>○</v>
      </c>
    </row>
    <row r="33" spans="1:9">
      <c r="A33" s="120"/>
      <c r="B33" s="128"/>
      <c r="C33" s="129"/>
      <c r="D33" s="130"/>
      <c r="E33" s="2" t="s">
        <v>382</v>
      </c>
      <c r="F33" s="21">
        <f>SUMIFS('3.(2)財源情報の明細'!B:B,'3.(2)財源情報の明細'!A:A,E33)</f>
        <v>1159556413</v>
      </c>
      <c r="G33" s="21">
        <f>IF(ISNUMBER('純資産変動計算書(NW)'!$C$15),'純資産変動計算書(NW)'!$C$15,0)</f>
        <v>1159556413</v>
      </c>
      <c r="H33" s="5" t="str">
        <f t="shared" si="0"/>
        <v>○</v>
      </c>
    </row>
    <row r="34" spans="1:9">
      <c r="A34" s="120"/>
      <c r="B34" s="128"/>
      <c r="C34" s="129"/>
      <c r="D34" s="130"/>
      <c r="E34" s="2" t="s">
        <v>366</v>
      </c>
      <c r="F34" s="21">
        <f>SUMIFS('3.(2)財源情報の明細'!B:B,'3.(2)財源情報の明細'!A:A,E34)</f>
        <v>1552311247</v>
      </c>
      <c r="G34" s="21">
        <f>IF(ISNUMBER('純資産変動計算書(NW)'!$C$17),'純資産変動計算書(NW)'!$C$17,0)</f>
        <v>1552311247</v>
      </c>
      <c r="H34" s="5" t="str">
        <f t="shared" si="0"/>
        <v>○</v>
      </c>
    </row>
    <row r="35" spans="1:9">
      <c r="A35" s="120"/>
      <c r="B35" s="128"/>
      <c r="C35" s="129"/>
      <c r="D35" s="130"/>
      <c r="E35" s="2" t="s">
        <v>314</v>
      </c>
      <c r="F35" s="21">
        <f>SUMIFS('3.(2)財源情報の明細'!C:C,'3.(2)財源情報の明細'!A:A,"合計")</f>
        <v>12368486667</v>
      </c>
      <c r="G35" s="21">
        <f>IF(ISNUMBER('純資産変動計算書(NW)'!$B$12),'純資産変動計算書(NW)'!$B$12,0)</f>
        <v>12368486667</v>
      </c>
      <c r="H35" s="5" t="str">
        <f>IF(F35+I35=G35,"○","×")</f>
        <v>○</v>
      </c>
      <c r="I35" s="23"/>
    </row>
    <row r="36" spans="1:9">
      <c r="A36" s="120"/>
      <c r="B36" s="128"/>
      <c r="C36" s="129"/>
      <c r="D36" s="130"/>
      <c r="E36" s="2" t="s">
        <v>369</v>
      </c>
      <c r="F36" s="21">
        <f>SUMIFS('3.(2)財源情報の明細'!D:D,'3.(2)財源情報の明細'!A:A,"合計")</f>
        <v>1624400000</v>
      </c>
      <c r="G36" s="21">
        <f>IF(ISNUMBER('資金収支計算書(CF)'!$D$49),'資金収支計算書(CF)'!$D$49,0)</f>
        <v>1624400000</v>
      </c>
      <c r="H36" s="5" t="str">
        <f>IF(F36+I36=G36,"○","×")</f>
        <v>○</v>
      </c>
      <c r="I36" s="23"/>
    </row>
    <row r="37" spans="1:9">
      <c r="A37" s="119"/>
      <c r="B37" s="131"/>
      <c r="C37" s="132"/>
      <c r="D37" s="133"/>
      <c r="E37" s="2" t="s">
        <v>378</v>
      </c>
      <c r="F37" s="21">
        <f>SUMIFS('3.(2)財源情報の明細'!E:E,'3.(2)財源情報の明細'!A:A,"合計")</f>
        <v>12252953238</v>
      </c>
      <c r="G37" s="21">
        <f>IF(ISNUMBER('純資産変動計算書(NW)'!$B$11),'純資産変動計算書(NW)'!$B$11-'資金収支計算書(CF)'!$D$45,0)</f>
        <v>12251005403</v>
      </c>
      <c r="H37" s="5" t="str">
        <f>IF(F37-I35-I36-I37=G37,"○","×")</f>
        <v>○</v>
      </c>
      <c r="I37" s="23">
        <f>989000+958835</f>
        <v>1947835</v>
      </c>
    </row>
    <row r="38" spans="1:9">
      <c r="A38" s="2" t="s">
        <v>315</v>
      </c>
      <c r="B38" s="116" t="s">
        <v>316</v>
      </c>
      <c r="C38" s="116"/>
      <c r="D38" s="116"/>
      <c r="E38" s="2" t="s">
        <v>270</v>
      </c>
      <c r="F38" s="21">
        <f>SUMIFS('4.(1)資金の明細'!B:B,'4.(1)資金の明細'!A:A,"合計")</f>
        <v>1128686941</v>
      </c>
      <c r="G38" s="21">
        <f>IF(ISNUMBER('資金収支計算書(CF)'!$D$54),'資金収支計算書(CF)'!$D$54,0)</f>
        <v>1128686941</v>
      </c>
      <c r="H38" s="5" t="str">
        <f t="shared" si="0"/>
        <v>○</v>
      </c>
    </row>
    <row r="40" spans="1:9">
      <c r="F40" s="24" t="s">
        <v>371</v>
      </c>
      <c r="G40" s="24" t="s">
        <v>372</v>
      </c>
    </row>
    <row r="41" spans="1:9">
      <c r="D41" s="116" t="s">
        <v>370</v>
      </c>
      <c r="E41" s="2" t="s">
        <v>373</v>
      </c>
      <c r="F41" s="25">
        <f>+'貸借対照表(BS)'!E25</f>
        <v>74583707258</v>
      </c>
      <c r="G41" s="25">
        <f>+'純資産変動計算書(NW)'!C23</f>
        <v>74583707258</v>
      </c>
      <c r="H41" s="5" t="str">
        <f t="shared" ref="H41:H44" si="2">IF(F41=G41,"○","×")</f>
        <v>○</v>
      </c>
    </row>
    <row r="42" spans="1:9">
      <c r="D42" s="116"/>
      <c r="E42" s="26" t="s">
        <v>374</v>
      </c>
      <c r="F42" s="25">
        <f>+'貸借対照表(BS)'!E26</f>
        <v>-19084535269</v>
      </c>
      <c r="G42" s="25">
        <f>+'純資産変動計算書(NW)'!D23</f>
        <v>-19084535269</v>
      </c>
      <c r="H42" s="8" t="str">
        <f t="shared" si="2"/>
        <v>○</v>
      </c>
    </row>
    <row r="43" spans="1:9">
      <c r="F43" s="24" t="s">
        <v>371</v>
      </c>
      <c r="G43" s="24" t="s">
        <v>377</v>
      </c>
    </row>
    <row r="44" spans="1:9">
      <c r="D44" s="7" t="s">
        <v>375</v>
      </c>
      <c r="E44" s="7" t="s">
        <v>376</v>
      </c>
      <c r="F44" s="25">
        <f>+'貸借対照表(BS)'!B54</f>
        <v>1395422400</v>
      </c>
      <c r="G44" s="25">
        <f>+'資金収支計算書(CF)'!D59</f>
        <v>1395422400</v>
      </c>
      <c r="H44" s="5" t="str">
        <f t="shared" si="2"/>
        <v>○</v>
      </c>
    </row>
  </sheetData>
  <mergeCells count="30">
    <mergeCell ref="A29:A37"/>
    <mergeCell ref="B29:D31"/>
    <mergeCell ref="B32:D37"/>
    <mergeCell ref="B38:D38"/>
    <mergeCell ref="D41:D42"/>
    <mergeCell ref="E12:E13"/>
    <mergeCell ref="F12:F13"/>
    <mergeCell ref="G12:G13"/>
    <mergeCell ref="H12:H13"/>
    <mergeCell ref="D14:D15"/>
    <mergeCell ref="E14:E15"/>
    <mergeCell ref="F14:F15"/>
    <mergeCell ref="G14:G15"/>
    <mergeCell ref="H14:H15"/>
    <mergeCell ref="B28:D28"/>
    <mergeCell ref="A1:D1"/>
    <mergeCell ref="C19:C20"/>
    <mergeCell ref="D19:D20"/>
    <mergeCell ref="C22:C27"/>
    <mergeCell ref="D22:D27"/>
    <mergeCell ref="C5:C7"/>
    <mergeCell ref="D5:D7"/>
    <mergeCell ref="C8:C9"/>
    <mergeCell ref="D8:D9"/>
    <mergeCell ref="C16:C17"/>
    <mergeCell ref="D12:D13"/>
    <mergeCell ref="D16:D17"/>
    <mergeCell ref="A2:A27"/>
    <mergeCell ref="B2:B15"/>
    <mergeCell ref="B16:B27"/>
  </mergeCells>
  <phoneticPr fontId="4"/>
  <conditionalFormatting sqref="H33">
    <cfRule type="expression" dxfId="6" priority="4">
      <formula>H33="×"</formula>
    </cfRule>
  </conditionalFormatting>
  <conditionalFormatting sqref="H30">
    <cfRule type="expression" dxfId="5" priority="3">
      <formula>H30="×"</formula>
    </cfRule>
  </conditionalFormatting>
  <conditionalFormatting sqref="H10">
    <cfRule type="expression" dxfId="4" priority="2">
      <formula>H10="×"</formula>
    </cfRule>
  </conditionalFormatting>
  <conditionalFormatting sqref="H35">
    <cfRule type="expression" dxfId="3" priority="6">
      <formula>H35="×"</formula>
    </cfRule>
  </conditionalFormatting>
  <conditionalFormatting sqref="H34 H11:H29">
    <cfRule type="expression" dxfId="2" priority="5">
      <formula>H11="×"</formula>
    </cfRule>
  </conditionalFormatting>
  <conditionalFormatting sqref="H36">
    <cfRule type="expression" dxfId="1" priority="1">
      <formula>H36="×"</formula>
    </cfRule>
  </conditionalFormatting>
  <conditionalFormatting sqref="H2:H9 H37:H44 H31:H32">
    <cfRule type="expression" dxfId="0" priority="7">
      <formula>H2="×"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2"/>
  <sheetViews>
    <sheetView workbookViewId="0"/>
  </sheetViews>
  <sheetFormatPr defaultColWidth="8.875" defaultRowHeight="15.75"/>
  <cols>
    <col min="1" max="1" width="54.875" style="13" bestFit="1" customWidth="1"/>
    <col min="2" max="11" width="15.375" style="13" customWidth="1"/>
    <col min="12" max="16384" width="8.875" style="13"/>
  </cols>
  <sheetData>
    <row r="1" spans="1:10" ht="30">
      <c r="A1" s="39" t="s">
        <v>0</v>
      </c>
    </row>
    <row r="2" spans="1:10" ht="18.75">
      <c r="A2" s="14" t="s">
        <v>388</v>
      </c>
    </row>
    <row r="3" spans="1:10" ht="18.75">
      <c r="A3" s="14" t="s">
        <v>483</v>
      </c>
    </row>
    <row r="4" spans="1:10" ht="18.75">
      <c r="A4" s="14" t="s">
        <v>336</v>
      </c>
    </row>
    <row r="5" spans="1:10" ht="18.75">
      <c r="A5" s="14"/>
    </row>
    <row r="6" spans="1:10" ht="18.75">
      <c r="A6" s="40" t="s">
        <v>1</v>
      </c>
      <c r="H6" s="15" t="s">
        <v>25</v>
      </c>
    </row>
    <row r="7" spans="1:10" ht="47.25">
      <c r="A7" s="41" t="s">
        <v>2</v>
      </c>
      <c r="B7" s="42" t="s">
        <v>3</v>
      </c>
      <c r="C7" s="42" t="s">
        <v>4</v>
      </c>
      <c r="D7" s="42" t="s">
        <v>5</v>
      </c>
      <c r="E7" s="42" t="s">
        <v>6</v>
      </c>
      <c r="F7" s="42" t="s">
        <v>7</v>
      </c>
      <c r="G7" s="42" t="s">
        <v>8</v>
      </c>
      <c r="H7" s="42" t="s">
        <v>9</v>
      </c>
    </row>
    <row r="8" spans="1:10" ht="18" customHeight="1">
      <c r="A8" s="18"/>
      <c r="B8" s="19"/>
      <c r="C8" s="38"/>
      <c r="D8" s="38"/>
      <c r="E8" s="38"/>
      <c r="F8" s="38"/>
      <c r="G8" s="38"/>
      <c r="H8" s="38"/>
    </row>
    <row r="9" spans="1:10" ht="18" customHeight="1">
      <c r="A9" s="18"/>
      <c r="B9" s="19"/>
      <c r="C9" s="38"/>
      <c r="D9" s="38"/>
      <c r="E9" s="38"/>
      <c r="F9" s="38"/>
      <c r="G9" s="38"/>
      <c r="H9" s="38"/>
    </row>
    <row r="10" spans="1:10" ht="18" customHeight="1">
      <c r="A10" s="43" t="s">
        <v>10</v>
      </c>
      <c r="B10" s="44"/>
      <c r="C10" s="45"/>
      <c r="D10" s="38"/>
      <c r="E10" s="45"/>
      <c r="F10" s="38"/>
      <c r="G10" s="38"/>
      <c r="H10" s="38"/>
    </row>
    <row r="12" spans="1:10" ht="18.75">
      <c r="A12" s="40" t="s">
        <v>379</v>
      </c>
      <c r="J12" s="15" t="s">
        <v>25</v>
      </c>
    </row>
    <row r="13" spans="1:10" ht="47.25">
      <c r="A13" s="41" t="s">
        <v>11</v>
      </c>
      <c r="B13" s="42" t="s">
        <v>12</v>
      </c>
      <c r="C13" s="42" t="s">
        <v>13</v>
      </c>
      <c r="D13" s="42" t="s">
        <v>14</v>
      </c>
      <c r="E13" s="42" t="s">
        <v>15</v>
      </c>
      <c r="F13" s="42" t="s">
        <v>16</v>
      </c>
      <c r="G13" s="42" t="s">
        <v>17</v>
      </c>
      <c r="H13" s="42" t="s">
        <v>18</v>
      </c>
      <c r="I13" s="42" t="s">
        <v>19</v>
      </c>
      <c r="J13" s="42" t="s">
        <v>9</v>
      </c>
    </row>
    <row r="14" spans="1:10" ht="18" customHeight="1">
      <c r="A14" s="18" t="s">
        <v>413</v>
      </c>
      <c r="B14" s="38">
        <v>100000000</v>
      </c>
      <c r="C14" s="38">
        <v>1234890288</v>
      </c>
      <c r="D14" s="38">
        <v>429018390</v>
      </c>
      <c r="E14" s="38">
        <v>805871898</v>
      </c>
      <c r="F14" s="38">
        <v>300000000</v>
      </c>
      <c r="G14" s="46">
        <v>0.33333333333333331</v>
      </c>
      <c r="H14" s="38">
        <v>268623966</v>
      </c>
      <c r="I14" s="38" t="s">
        <v>24</v>
      </c>
      <c r="J14" s="38">
        <v>100000000</v>
      </c>
    </row>
    <row r="15" spans="1:10" ht="18" customHeight="1">
      <c r="A15" s="18" t="s">
        <v>414</v>
      </c>
      <c r="B15" s="38">
        <v>1807234000</v>
      </c>
      <c r="C15" s="38">
        <v>9096658744</v>
      </c>
      <c r="D15" s="38">
        <v>14296336848</v>
      </c>
      <c r="E15" s="38">
        <v>-5199678104</v>
      </c>
      <c r="F15" s="38">
        <v>2948752459</v>
      </c>
      <c r="G15" s="46">
        <v>1</v>
      </c>
      <c r="H15" s="38">
        <v>-5199678104</v>
      </c>
      <c r="I15" s="38">
        <v>1807234000</v>
      </c>
      <c r="J15" s="38" t="s">
        <v>24</v>
      </c>
    </row>
    <row r="16" spans="1:10" ht="18" customHeight="1">
      <c r="A16" s="18" t="s">
        <v>415</v>
      </c>
      <c r="B16" s="38">
        <v>397159000</v>
      </c>
      <c r="C16" s="38">
        <v>9206462627</v>
      </c>
      <c r="D16" s="38">
        <v>5923603752</v>
      </c>
      <c r="E16" s="38">
        <v>3282858875</v>
      </c>
      <c r="F16" s="38">
        <v>2061554341</v>
      </c>
      <c r="G16" s="46">
        <v>1</v>
      </c>
      <c r="H16" s="38">
        <v>3282858875</v>
      </c>
      <c r="I16" s="38" t="s">
        <v>24</v>
      </c>
      <c r="J16" s="38" t="s">
        <v>24</v>
      </c>
    </row>
    <row r="17" spans="1:11" ht="18" customHeight="1">
      <c r="A17" s="18" t="s">
        <v>416</v>
      </c>
      <c r="B17" s="38">
        <v>504328000</v>
      </c>
      <c r="C17" s="38">
        <v>14438168744</v>
      </c>
      <c r="D17" s="38">
        <v>12646878476</v>
      </c>
      <c r="E17" s="38">
        <v>1791290268</v>
      </c>
      <c r="F17" s="38">
        <v>1488091387</v>
      </c>
      <c r="G17" s="46">
        <v>1</v>
      </c>
      <c r="H17" s="38">
        <v>1791290268</v>
      </c>
      <c r="I17" s="38" t="s">
        <v>24</v>
      </c>
      <c r="J17" s="38" t="s">
        <v>24</v>
      </c>
    </row>
    <row r="18" spans="1:11" ht="18" customHeight="1">
      <c r="A18" s="43" t="s">
        <v>10</v>
      </c>
      <c r="B18" s="38">
        <v>2808721000</v>
      </c>
      <c r="C18" s="45"/>
      <c r="D18" s="45"/>
      <c r="E18" s="45"/>
      <c r="F18" s="45"/>
      <c r="G18" s="44"/>
      <c r="H18" s="45"/>
      <c r="I18" s="38">
        <v>1807234000</v>
      </c>
      <c r="J18" s="38">
        <v>100000000</v>
      </c>
    </row>
    <row r="20" spans="1:11" ht="18.75">
      <c r="A20" s="40" t="s">
        <v>20</v>
      </c>
      <c r="K20" s="15" t="s">
        <v>25</v>
      </c>
    </row>
    <row r="21" spans="1:11" ht="47.25">
      <c r="A21" s="41" t="s">
        <v>11</v>
      </c>
      <c r="B21" s="42" t="s">
        <v>21</v>
      </c>
      <c r="C21" s="42" t="s">
        <v>13</v>
      </c>
      <c r="D21" s="42" t="s">
        <v>14</v>
      </c>
      <c r="E21" s="42" t="s">
        <v>15</v>
      </c>
      <c r="F21" s="42" t="s">
        <v>16</v>
      </c>
      <c r="G21" s="42" t="s">
        <v>17</v>
      </c>
      <c r="H21" s="42" t="s">
        <v>18</v>
      </c>
      <c r="I21" s="42" t="s">
        <v>22</v>
      </c>
      <c r="J21" s="42" t="s">
        <v>23</v>
      </c>
      <c r="K21" s="42" t="s">
        <v>9</v>
      </c>
    </row>
    <row r="22" spans="1:11" ht="18" customHeight="1">
      <c r="A22" s="18" t="s">
        <v>425</v>
      </c>
      <c r="B22" s="38">
        <v>10000000</v>
      </c>
      <c r="C22" s="38">
        <v>3965394000</v>
      </c>
      <c r="D22" s="38">
        <v>1106842000</v>
      </c>
      <c r="E22" s="38">
        <v>2858552000</v>
      </c>
      <c r="F22" s="38">
        <v>480000000</v>
      </c>
      <c r="G22" s="47">
        <v>2.0833333333333332E-2</v>
      </c>
      <c r="H22" s="38">
        <v>59553167</v>
      </c>
      <c r="I22" s="38" t="s">
        <v>24</v>
      </c>
      <c r="J22" s="38">
        <v>10000000</v>
      </c>
      <c r="K22" s="38">
        <v>10000000</v>
      </c>
    </row>
    <row r="23" spans="1:11" ht="18" customHeight="1">
      <c r="A23" s="18" t="s">
        <v>426</v>
      </c>
      <c r="B23" s="38">
        <v>800000</v>
      </c>
      <c r="C23" s="38">
        <v>1487685000</v>
      </c>
      <c r="D23" s="38">
        <v>62838000</v>
      </c>
      <c r="E23" s="38">
        <v>1424847000</v>
      </c>
      <c r="F23" s="38">
        <v>200000000</v>
      </c>
      <c r="G23" s="47">
        <v>4.0000000000000001E-3</v>
      </c>
      <c r="H23" s="38">
        <v>5699388</v>
      </c>
      <c r="I23" s="38" t="s">
        <v>24</v>
      </c>
      <c r="J23" s="38">
        <v>800000</v>
      </c>
      <c r="K23" s="38">
        <v>800000</v>
      </c>
    </row>
    <row r="24" spans="1:11" ht="18" customHeight="1">
      <c r="A24" s="18" t="s">
        <v>427</v>
      </c>
      <c r="B24" s="38">
        <v>5500000</v>
      </c>
      <c r="C24" s="38">
        <v>535625048</v>
      </c>
      <c r="D24" s="38">
        <v>14152535</v>
      </c>
      <c r="E24" s="38">
        <v>521472513</v>
      </c>
      <c r="F24" s="38">
        <v>220000000</v>
      </c>
      <c r="G24" s="47">
        <v>2.5000000000000001E-2</v>
      </c>
      <c r="H24" s="38">
        <v>13036813</v>
      </c>
      <c r="I24" s="38" t="s">
        <v>24</v>
      </c>
      <c r="J24" s="38">
        <v>5500000</v>
      </c>
      <c r="K24" s="38">
        <v>5500000</v>
      </c>
    </row>
    <row r="25" spans="1:11" ht="18" customHeight="1">
      <c r="A25" s="18" t="s">
        <v>428</v>
      </c>
      <c r="B25" s="38">
        <v>4670000</v>
      </c>
      <c r="C25" s="38">
        <v>232705508000</v>
      </c>
      <c r="D25" s="38">
        <v>88048658000</v>
      </c>
      <c r="E25" s="38">
        <v>144656850000</v>
      </c>
      <c r="F25" s="38">
        <v>102364104000</v>
      </c>
      <c r="G25" s="47">
        <v>4.562146121066033E-5</v>
      </c>
      <c r="H25" s="38">
        <v>6599457</v>
      </c>
      <c r="I25" s="38" t="s">
        <v>24</v>
      </c>
      <c r="J25" s="38">
        <v>4670000</v>
      </c>
      <c r="K25" s="38">
        <v>4670000</v>
      </c>
    </row>
    <row r="26" spans="1:11" ht="18" customHeight="1">
      <c r="A26" s="18" t="s">
        <v>429</v>
      </c>
      <c r="B26" s="38">
        <v>500000</v>
      </c>
      <c r="C26" s="48" t="s">
        <v>437</v>
      </c>
      <c r="D26" s="48" t="s">
        <v>437</v>
      </c>
      <c r="E26" s="48" t="s">
        <v>437</v>
      </c>
      <c r="F26" s="48" t="s">
        <v>437</v>
      </c>
      <c r="G26" s="47">
        <v>0</v>
      </c>
      <c r="H26" s="38">
        <v>500000</v>
      </c>
      <c r="I26" s="38" t="s">
        <v>24</v>
      </c>
      <c r="J26" s="38">
        <v>500000</v>
      </c>
      <c r="K26" s="38">
        <v>500000</v>
      </c>
    </row>
    <row r="27" spans="1:11" ht="18" customHeight="1">
      <c r="A27" s="18" t="s">
        <v>430</v>
      </c>
      <c r="B27" s="38">
        <v>210000</v>
      </c>
      <c r="C27" s="38">
        <v>400270841</v>
      </c>
      <c r="D27" s="38">
        <v>50584566</v>
      </c>
      <c r="E27" s="38">
        <v>349686275</v>
      </c>
      <c r="F27" s="38">
        <v>345731273</v>
      </c>
      <c r="G27" s="47">
        <v>6.0740817044919158E-4</v>
      </c>
      <c r="H27" s="38">
        <v>212402</v>
      </c>
      <c r="I27" s="38" t="s">
        <v>24</v>
      </c>
      <c r="J27" s="38">
        <v>210000</v>
      </c>
      <c r="K27" s="38">
        <v>210000</v>
      </c>
    </row>
    <row r="28" spans="1:11" ht="18" customHeight="1">
      <c r="A28" s="18" t="s">
        <v>431</v>
      </c>
      <c r="B28" s="38">
        <v>350000</v>
      </c>
      <c r="C28" s="38">
        <v>4592115846</v>
      </c>
      <c r="D28" s="38">
        <v>247498044</v>
      </c>
      <c r="E28" s="38">
        <v>4344617802</v>
      </c>
      <c r="F28" s="38">
        <v>3052920000</v>
      </c>
      <c r="G28" s="47">
        <v>1.1464434050024239E-4</v>
      </c>
      <c r="H28" s="38">
        <v>498086</v>
      </c>
      <c r="I28" s="38" t="s">
        <v>24</v>
      </c>
      <c r="J28" s="38">
        <v>350000</v>
      </c>
      <c r="K28" s="38">
        <v>350000</v>
      </c>
    </row>
    <row r="29" spans="1:11" ht="18" customHeight="1">
      <c r="A29" s="29" t="s">
        <v>436</v>
      </c>
      <c r="B29" s="38">
        <v>80000</v>
      </c>
      <c r="C29" s="38">
        <v>253209797</v>
      </c>
      <c r="D29" s="38">
        <v>19422634</v>
      </c>
      <c r="E29" s="38">
        <v>233787163</v>
      </c>
      <c r="F29" s="38">
        <v>132660000</v>
      </c>
      <c r="G29" s="47">
        <v>6.0304537916478212E-4</v>
      </c>
      <c r="H29" s="38">
        <v>140984</v>
      </c>
      <c r="I29" s="38" t="s">
        <v>24</v>
      </c>
      <c r="J29" s="38">
        <v>80000</v>
      </c>
      <c r="K29" s="38">
        <v>80000</v>
      </c>
    </row>
    <row r="30" spans="1:11" ht="18" customHeight="1">
      <c r="A30" s="18" t="s">
        <v>432</v>
      </c>
      <c r="B30" s="38">
        <v>1140000</v>
      </c>
      <c r="C30" s="38">
        <v>1595473338</v>
      </c>
      <c r="D30" s="38">
        <v>13566383</v>
      </c>
      <c r="E30" s="38">
        <v>1581906955</v>
      </c>
      <c r="F30" s="38">
        <v>1500000000</v>
      </c>
      <c r="G30" s="47">
        <v>7.6000000000000004E-4</v>
      </c>
      <c r="H30" s="38">
        <v>1202249</v>
      </c>
      <c r="I30" s="38" t="s">
        <v>24</v>
      </c>
      <c r="J30" s="38">
        <v>1140000</v>
      </c>
      <c r="K30" s="38">
        <v>1140000</v>
      </c>
    </row>
    <row r="31" spans="1:11" ht="18" customHeight="1">
      <c r="A31" s="18" t="s">
        <v>433</v>
      </c>
      <c r="B31" s="38">
        <v>3200000</v>
      </c>
      <c r="C31" s="38">
        <v>24857606000000</v>
      </c>
      <c r="D31" s="38">
        <v>24516985000000</v>
      </c>
      <c r="E31" s="38">
        <v>340621000000</v>
      </c>
      <c r="F31" s="38">
        <v>16602000000</v>
      </c>
      <c r="G31" s="47">
        <v>1.9274786170340923E-4</v>
      </c>
      <c r="H31" s="38">
        <v>65653969</v>
      </c>
      <c r="I31" s="38" t="s">
        <v>24</v>
      </c>
      <c r="J31" s="38">
        <v>3200000</v>
      </c>
      <c r="K31" s="38" t="s">
        <v>24</v>
      </c>
    </row>
    <row r="32" spans="1:11" ht="18" customHeight="1">
      <c r="A32" s="43" t="s">
        <v>10</v>
      </c>
      <c r="B32" s="38">
        <v>26450000</v>
      </c>
      <c r="C32" s="45"/>
      <c r="D32" s="45"/>
      <c r="E32" s="45"/>
      <c r="F32" s="45"/>
      <c r="G32" s="44"/>
      <c r="H32" s="45"/>
      <c r="I32" s="38" t="s">
        <v>24</v>
      </c>
      <c r="J32" s="38">
        <v>26450000</v>
      </c>
      <c r="K32" s="38">
        <v>23250000</v>
      </c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61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17"/>
  <sheetViews>
    <sheetView workbookViewId="0"/>
  </sheetViews>
  <sheetFormatPr defaultColWidth="8.875" defaultRowHeight="15.75"/>
  <cols>
    <col min="1" max="1" width="22.875" style="13" customWidth="1"/>
    <col min="2" max="7" width="17.875" style="13" customWidth="1"/>
    <col min="8" max="16384" width="8.875" style="13"/>
  </cols>
  <sheetData>
    <row r="1" spans="1:7" ht="30">
      <c r="A1" s="39" t="s">
        <v>32</v>
      </c>
    </row>
    <row r="2" spans="1:7" ht="18.75">
      <c r="A2" s="14" t="s">
        <v>388</v>
      </c>
    </row>
    <row r="3" spans="1:7" ht="18.75">
      <c r="A3" s="14" t="s">
        <v>483</v>
      </c>
    </row>
    <row r="4" spans="1:7" ht="18.75">
      <c r="A4" s="14" t="s">
        <v>336</v>
      </c>
    </row>
    <row r="5" spans="1:7" ht="18.75">
      <c r="G5" s="15" t="s">
        <v>25</v>
      </c>
    </row>
    <row r="6" spans="1:7" ht="31.5">
      <c r="A6" s="41" t="s">
        <v>26</v>
      </c>
      <c r="B6" s="41" t="s">
        <v>27</v>
      </c>
      <c r="C6" s="41" t="s">
        <v>28</v>
      </c>
      <c r="D6" s="41" t="s">
        <v>29</v>
      </c>
      <c r="E6" s="41" t="s">
        <v>30</v>
      </c>
      <c r="F6" s="42" t="s">
        <v>31</v>
      </c>
      <c r="G6" s="42" t="s">
        <v>9</v>
      </c>
    </row>
    <row r="7" spans="1:7" ht="18" customHeight="1">
      <c r="A7" s="18" t="s">
        <v>438</v>
      </c>
      <c r="B7" s="38">
        <v>2440628492</v>
      </c>
      <c r="C7" s="38" t="s">
        <v>24</v>
      </c>
      <c r="D7" s="38" t="s">
        <v>24</v>
      </c>
      <c r="E7" s="38" t="s">
        <v>24</v>
      </c>
      <c r="F7" s="38">
        <v>2440628492</v>
      </c>
      <c r="G7" s="38">
        <v>2440628000</v>
      </c>
    </row>
    <row r="8" spans="1:7" ht="18" customHeight="1">
      <c r="A8" s="18" t="s">
        <v>446</v>
      </c>
      <c r="B8" s="38">
        <v>11115355</v>
      </c>
      <c r="C8" s="38" t="s">
        <v>24</v>
      </c>
      <c r="D8" s="38" t="s">
        <v>24</v>
      </c>
      <c r="E8" s="38" t="s">
        <v>24</v>
      </c>
      <c r="F8" s="38">
        <v>11115355</v>
      </c>
      <c r="G8" s="38">
        <v>11115000</v>
      </c>
    </row>
    <row r="9" spans="1:7" ht="18" customHeight="1">
      <c r="A9" s="18" t="s">
        <v>439</v>
      </c>
      <c r="B9" s="38">
        <v>24001816</v>
      </c>
      <c r="C9" s="38" t="s">
        <v>24</v>
      </c>
      <c r="D9" s="38" t="s">
        <v>24</v>
      </c>
      <c r="E9" s="38" t="s">
        <v>24</v>
      </c>
      <c r="F9" s="38">
        <v>24001816</v>
      </c>
      <c r="G9" s="38">
        <v>24002000</v>
      </c>
    </row>
    <row r="10" spans="1:7" ht="18" customHeight="1">
      <c r="A10" s="18" t="s">
        <v>440</v>
      </c>
      <c r="B10" s="38">
        <v>19414865</v>
      </c>
      <c r="C10" s="38" t="s">
        <v>24</v>
      </c>
      <c r="D10" s="38" t="s">
        <v>24</v>
      </c>
      <c r="E10" s="38" t="s">
        <v>24</v>
      </c>
      <c r="F10" s="38">
        <v>19414865</v>
      </c>
      <c r="G10" s="38">
        <v>19415000</v>
      </c>
    </row>
    <row r="11" spans="1:7" ht="18" customHeight="1">
      <c r="A11" s="18" t="s">
        <v>441</v>
      </c>
      <c r="B11" s="38">
        <v>19270183</v>
      </c>
      <c r="C11" s="38" t="s">
        <v>24</v>
      </c>
      <c r="D11" s="38" t="s">
        <v>24</v>
      </c>
      <c r="E11" s="38" t="s">
        <v>24</v>
      </c>
      <c r="F11" s="38">
        <v>19270183</v>
      </c>
      <c r="G11" s="38">
        <v>19270000</v>
      </c>
    </row>
    <row r="12" spans="1:7" ht="18" customHeight="1">
      <c r="A12" s="18" t="s">
        <v>442</v>
      </c>
      <c r="B12" s="38">
        <v>2000000</v>
      </c>
      <c r="C12" s="38" t="s">
        <v>24</v>
      </c>
      <c r="D12" s="38" t="s">
        <v>24</v>
      </c>
      <c r="E12" s="38" t="s">
        <v>24</v>
      </c>
      <c r="F12" s="38">
        <v>2000000</v>
      </c>
      <c r="G12" s="38">
        <v>2000000</v>
      </c>
    </row>
    <row r="13" spans="1:7" ht="18" customHeight="1">
      <c r="A13" s="18" t="s">
        <v>443</v>
      </c>
      <c r="B13" s="38">
        <v>77179027</v>
      </c>
      <c r="C13" s="38" t="s">
        <v>24</v>
      </c>
      <c r="D13" s="38" t="s">
        <v>24</v>
      </c>
      <c r="E13" s="38" t="s">
        <v>24</v>
      </c>
      <c r="F13" s="38">
        <v>77179027</v>
      </c>
      <c r="G13" s="38">
        <v>77179000</v>
      </c>
    </row>
    <row r="14" spans="1:7" ht="18" customHeight="1">
      <c r="A14" s="18" t="s">
        <v>444</v>
      </c>
      <c r="B14" s="38">
        <v>408980568</v>
      </c>
      <c r="C14" s="38" t="s">
        <v>24</v>
      </c>
      <c r="D14" s="38" t="s">
        <v>24</v>
      </c>
      <c r="E14" s="38" t="s">
        <v>24</v>
      </c>
      <c r="F14" s="38">
        <v>408980568</v>
      </c>
      <c r="G14" s="38">
        <v>408981000</v>
      </c>
    </row>
    <row r="15" spans="1:7" ht="18" customHeight="1">
      <c r="A15" s="18" t="s">
        <v>445</v>
      </c>
      <c r="B15" s="38">
        <v>5501</v>
      </c>
      <c r="C15" s="38" t="s">
        <v>24</v>
      </c>
      <c r="D15" s="38" t="s">
        <v>24</v>
      </c>
      <c r="E15" s="38" t="s">
        <v>24</v>
      </c>
      <c r="F15" s="38">
        <v>5501</v>
      </c>
      <c r="G15" s="38">
        <v>6000</v>
      </c>
    </row>
    <row r="16" spans="1:7" ht="18" customHeight="1">
      <c r="A16" s="18" t="s">
        <v>447</v>
      </c>
      <c r="B16" s="38">
        <v>7482215</v>
      </c>
      <c r="C16" s="38" t="s">
        <v>24</v>
      </c>
      <c r="D16" s="38" t="s">
        <v>24</v>
      </c>
      <c r="E16" s="38" t="s">
        <v>24</v>
      </c>
      <c r="F16" s="38">
        <v>7482215</v>
      </c>
      <c r="G16" s="38">
        <v>7482000</v>
      </c>
    </row>
    <row r="17" spans="1:7" ht="18" customHeight="1">
      <c r="A17" s="43" t="s">
        <v>10</v>
      </c>
      <c r="B17" s="38">
        <v>3010078022</v>
      </c>
      <c r="C17" s="38" t="s">
        <v>24</v>
      </c>
      <c r="D17" s="38" t="s">
        <v>24</v>
      </c>
      <c r="E17" s="38" t="s">
        <v>24</v>
      </c>
      <c r="F17" s="38">
        <v>3010078022</v>
      </c>
      <c r="G17" s="38"/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61" fitToHeight="0" orientation="portrait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1"/>
  <sheetViews>
    <sheetView workbookViewId="0"/>
  </sheetViews>
  <sheetFormatPr defaultColWidth="8.875" defaultRowHeight="15.75"/>
  <cols>
    <col min="1" max="1" width="30.875" style="13" customWidth="1"/>
    <col min="2" max="6" width="19.875" style="13" customWidth="1"/>
    <col min="7" max="16384" width="8.875" style="13"/>
  </cols>
  <sheetData>
    <row r="1" spans="1:6" ht="30">
      <c r="A1" s="1" t="s">
        <v>33</v>
      </c>
    </row>
    <row r="2" spans="1:6" ht="18.75">
      <c r="A2" s="14" t="s">
        <v>388</v>
      </c>
    </row>
    <row r="3" spans="1:6" ht="18.75">
      <c r="A3" s="14" t="s">
        <v>483</v>
      </c>
    </row>
    <row r="4" spans="1:6" ht="18.75">
      <c r="A4" s="49" t="s">
        <v>336</v>
      </c>
    </row>
    <row r="5" spans="1:6" ht="18.75">
      <c r="F5" s="15" t="s">
        <v>25</v>
      </c>
    </row>
    <row r="6" spans="1:6" ht="22.5" customHeight="1">
      <c r="A6" s="74" t="s">
        <v>34</v>
      </c>
      <c r="B6" s="74" t="s">
        <v>35</v>
      </c>
      <c r="C6" s="74"/>
      <c r="D6" s="74" t="s">
        <v>36</v>
      </c>
      <c r="E6" s="74"/>
      <c r="F6" s="75" t="s">
        <v>37</v>
      </c>
    </row>
    <row r="7" spans="1:6" ht="31.5">
      <c r="A7" s="74"/>
      <c r="B7" s="41" t="s">
        <v>38</v>
      </c>
      <c r="C7" s="42" t="s">
        <v>39</v>
      </c>
      <c r="D7" s="41" t="s">
        <v>38</v>
      </c>
      <c r="E7" s="42" t="s">
        <v>39</v>
      </c>
      <c r="F7" s="74"/>
    </row>
    <row r="8" spans="1:6" ht="18" customHeight="1">
      <c r="A8" s="18" t="s">
        <v>389</v>
      </c>
      <c r="B8" s="38">
        <v>1187329000</v>
      </c>
      <c r="C8" s="38" t="s">
        <v>24</v>
      </c>
      <c r="D8" s="38">
        <v>97913000</v>
      </c>
      <c r="E8" s="38" t="s">
        <v>24</v>
      </c>
      <c r="F8" s="38">
        <v>1285242000</v>
      </c>
    </row>
    <row r="9" spans="1:6" ht="18" customHeight="1">
      <c r="A9" s="18" t="s">
        <v>390</v>
      </c>
      <c r="B9" s="38">
        <v>816094</v>
      </c>
      <c r="C9" s="38" t="s">
        <v>24</v>
      </c>
      <c r="D9" s="38">
        <v>477245</v>
      </c>
      <c r="E9" s="38" t="s">
        <v>24</v>
      </c>
      <c r="F9" s="38">
        <v>1293339</v>
      </c>
    </row>
    <row r="10" spans="1:6" ht="18" customHeight="1">
      <c r="A10" s="18" t="s">
        <v>391</v>
      </c>
      <c r="B10" s="38">
        <v>480800</v>
      </c>
      <c r="C10" s="38" t="s">
        <v>24</v>
      </c>
      <c r="D10" s="38">
        <v>325338</v>
      </c>
      <c r="E10" s="38" t="s">
        <v>24</v>
      </c>
      <c r="F10" s="38">
        <v>806138</v>
      </c>
    </row>
    <row r="11" spans="1:6" ht="18" customHeight="1">
      <c r="A11" s="43" t="s">
        <v>10</v>
      </c>
      <c r="B11" s="38">
        <v>1188625894</v>
      </c>
      <c r="C11" s="38" t="s">
        <v>24</v>
      </c>
      <c r="D11" s="38">
        <v>98715583</v>
      </c>
      <c r="E11" s="38" t="s">
        <v>24</v>
      </c>
      <c r="F11" s="38">
        <v>1287341477</v>
      </c>
    </row>
  </sheetData>
  <mergeCells count="4">
    <mergeCell ref="A6:A7"/>
    <mergeCell ref="B6:C6"/>
    <mergeCell ref="D6:E6"/>
    <mergeCell ref="F6:F7"/>
  </mergeCells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61" orientation="portrait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C22"/>
  <sheetViews>
    <sheetView workbookViewId="0"/>
  </sheetViews>
  <sheetFormatPr defaultColWidth="8.875" defaultRowHeight="15.75"/>
  <cols>
    <col min="1" max="1" width="43.875" style="13" bestFit="1" customWidth="1"/>
    <col min="2" max="3" width="19.875" style="13" customWidth="1"/>
    <col min="4" max="16384" width="8.875" style="13"/>
  </cols>
  <sheetData>
    <row r="1" spans="1:3" ht="30">
      <c r="A1" s="1" t="s">
        <v>45</v>
      </c>
    </row>
    <row r="2" spans="1:3" ht="18.75">
      <c r="A2" s="14" t="s">
        <v>388</v>
      </c>
    </row>
    <row r="3" spans="1:3" ht="18.75">
      <c r="A3" s="14" t="s">
        <v>483</v>
      </c>
    </row>
    <row r="4" spans="1:3" ht="18.75">
      <c r="A4" s="49" t="s">
        <v>336</v>
      </c>
    </row>
    <row r="5" spans="1:3" ht="18.75">
      <c r="C5" s="15" t="s">
        <v>25</v>
      </c>
    </row>
    <row r="6" spans="1:3" ht="22.5" customHeight="1">
      <c r="A6" s="41" t="s">
        <v>34</v>
      </c>
      <c r="B6" s="41" t="s">
        <v>38</v>
      </c>
      <c r="C6" s="41" t="s">
        <v>41</v>
      </c>
    </row>
    <row r="7" spans="1:3" ht="18" customHeight="1">
      <c r="A7" s="18" t="s">
        <v>42</v>
      </c>
      <c r="B7" s="38"/>
      <c r="C7" s="38"/>
    </row>
    <row r="8" spans="1:3" ht="18" customHeight="1">
      <c r="A8" s="18" t="s">
        <v>417</v>
      </c>
      <c r="B8" s="38">
        <v>162603539</v>
      </c>
      <c r="C8" s="38">
        <v>7188734</v>
      </c>
    </row>
    <row r="9" spans="1:3" ht="18" customHeight="1">
      <c r="A9" s="18"/>
      <c r="B9" s="38"/>
      <c r="C9" s="38"/>
    </row>
    <row r="10" spans="1:3" ht="18" customHeight="1" thickBot="1">
      <c r="A10" s="50" t="s">
        <v>43</v>
      </c>
      <c r="B10" s="51">
        <v>162603539</v>
      </c>
      <c r="C10" s="51">
        <v>7188734</v>
      </c>
    </row>
    <row r="11" spans="1:3" ht="18" customHeight="1" thickTop="1">
      <c r="A11" s="18" t="s">
        <v>44</v>
      </c>
      <c r="B11" s="38"/>
      <c r="C11" s="38"/>
    </row>
    <row r="12" spans="1:3" ht="18" customHeight="1">
      <c r="A12" s="18" t="s">
        <v>400</v>
      </c>
      <c r="B12" s="38">
        <v>109365629</v>
      </c>
      <c r="C12" s="38">
        <v>14083458</v>
      </c>
    </row>
    <row r="13" spans="1:3" ht="18" customHeight="1">
      <c r="A13" s="18" t="s">
        <v>401</v>
      </c>
      <c r="B13" s="38">
        <v>2830706</v>
      </c>
      <c r="C13" s="38">
        <v>364522</v>
      </c>
    </row>
    <row r="14" spans="1:3" ht="18" customHeight="1">
      <c r="A14" s="18" t="s">
        <v>402</v>
      </c>
      <c r="B14" s="38">
        <v>99478978</v>
      </c>
      <c r="C14" s="38">
        <v>12810314</v>
      </c>
    </row>
    <row r="15" spans="1:3" ht="18" customHeight="1">
      <c r="A15" s="18" t="s">
        <v>403</v>
      </c>
      <c r="B15" s="38">
        <v>5523978</v>
      </c>
      <c r="C15" s="38">
        <v>711345</v>
      </c>
    </row>
    <row r="16" spans="1:3" ht="18" customHeight="1">
      <c r="A16" s="18" t="s">
        <v>404</v>
      </c>
      <c r="B16" s="38">
        <v>13206769</v>
      </c>
      <c r="C16" s="38">
        <v>1700690</v>
      </c>
    </row>
    <row r="17" spans="1:3" ht="18" customHeight="1">
      <c r="A17" s="18" t="s">
        <v>405</v>
      </c>
      <c r="B17" s="38">
        <v>1268410</v>
      </c>
      <c r="C17" s="38">
        <v>70526</v>
      </c>
    </row>
    <row r="18" spans="1:3" ht="18" customHeight="1">
      <c r="A18" s="18" t="s">
        <v>406</v>
      </c>
      <c r="B18" s="38">
        <v>12706505</v>
      </c>
      <c r="C18" s="38">
        <v>706503</v>
      </c>
    </row>
    <row r="19" spans="1:3" ht="18" customHeight="1">
      <c r="A19" s="18" t="s">
        <v>407</v>
      </c>
      <c r="B19" s="38">
        <v>11012173</v>
      </c>
      <c r="C19" s="38">
        <v>612295</v>
      </c>
    </row>
    <row r="20" spans="1:3" ht="18" customHeight="1">
      <c r="A20" s="52" t="s">
        <v>408</v>
      </c>
      <c r="B20" s="53">
        <v>67874</v>
      </c>
      <c r="C20" s="53">
        <v>11564</v>
      </c>
    </row>
    <row r="21" spans="1:3" ht="18" customHeight="1" thickBot="1">
      <c r="A21" s="50" t="s">
        <v>43</v>
      </c>
      <c r="B21" s="51">
        <v>255461022</v>
      </c>
      <c r="C21" s="51">
        <v>31071217</v>
      </c>
    </row>
    <row r="22" spans="1:3" ht="18" customHeight="1" thickTop="1">
      <c r="A22" s="43" t="s">
        <v>10</v>
      </c>
      <c r="B22" s="38">
        <v>418064561</v>
      </c>
      <c r="C22" s="38">
        <v>38259951</v>
      </c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75" orientation="portrait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C22"/>
  <sheetViews>
    <sheetView workbookViewId="0"/>
  </sheetViews>
  <sheetFormatPr defaultColWidth="8.875" defaultRowHeight="15.75"/>
  <cols>
    <col min="1" max="1" width="43.875" style="13" bestFit="1" customWidth="1"/>
    <col min="2" max="3" width="19.875" style="13" customWidth="1"/>
    <col min="4" max="16384" width="8.875" style="13"/>
  </cols>
  <sheetData>
    <row r="1" spans="1:3" ht="30">
      <c r="A1" s="1" t="s">
        <v>40</v>
      </c>
    </row>
    <row r="2" spans="1:3" ht="18.75">
      <c r="A2" s="14" t="s">
        <v>388</v>
      </c>
    </row>
    <row r="3" spans="1:3" ht="18.75">
      <c r="A3" s="14" t="s">
        <v>483</v>
      </c>
    </row>
    <row r="4" spans="1:3" ht="18.75">
      <c r="A4" s="49" t="s">
        <v>336</v>
      </c>
    </row>
    <row r="5" spans="1:3" ht="18.75">
      <c r="C5" s="15" t="s">
        <v>25</v>
      </c>
    </row>
    <row r="6" spans="1:3" ht="22.5" customHeight="1">
      <c r="A6" s="41" t="s">
        <v>34</v>
      </c>
      <c r="B6" s="41" t="s">
        <v>38</v>
      </c>
      <c r="C6" s="41" t="s">
        <v>41</v>
      </c>
    </row>
    <row r="7" spans="1:3" ht="18" customHeight="1">
      <c r="A7" s="18" t="s">
        <v>42</v>
      </c>
      <c r="B7" s="38"/>
      <c r="C7" s="38"/>
    </row>
    <row r="8" spans="1:3" ht="18" customHeight="1">
      <c r="A8" s="18"/>
      <c r="B8" s="38"/>
      <c r="C8" s="38"/>
    </row>
    <row r="9" spans="1:3" ht="18" customHeight="1">
      <c r="A9" s="18"/>
      <c r="B9" s="38"/>
      <c r="C9" s="38"/>
    </row>
    <row r="10" spans="1:3" ht="18" customHeight="1" thickBot="1">
      <c r="A10" s="50" t="s">
        <v>43</v>
      </c>
      <c r="B10" s="51" t="s">
        <v>24</v>
      </c>
      <c r="C10" s="51" t="s">
        <v>24</v>
      </c>
    </row>
    <row r="11" spans="1:3" ht="18" customHeight="1" thickTop="1">
      <c r="A11" s="18" t="s">
        <v>44</v>
      </c>
      <c r="B11" s="38"/>
      <c r="C11" s="38"/>
    </row>
    <row r="12" spans="1:3" ht="18" customHeight="1">
      <c r="A12" s="18" t="s">
        <v>400</v>
      </c>
      <c r="B12" s="38">
        <v>52243891</v>
      </c>
      <c r="C12" s="38">
        <v>6727659</v>
      </c>
    </row>
    <row r="13" spans="1:3" ht="18" customHeight="1">
      <c r="A13" s="18" t="s">
        <v>401</v>
      </c>
      <c r="B13" s="38">
        <v>9174900</v>
      </c>
      <c r="C13" s="38">
        <v>1181489</v>
      </c>
    </row>
    <row r="14" spans="1:3" ht="18" customHeight="1">
      <c r="A14" s="18" t="s">
        <v>402</v>
      </c>
      <c r="B14" s="38">
        <v>40816194</v>
      </c>
      <c r="C14" s="38">
        <v>5256068</v>
      </c>
    </row>
    <row r="15" spans="1:3" ht="18" customHeight="1">
      <c r="A15" s="18" t="s">
        <v>403</v>
      </c>
      <c r="B15" s="38">
        <v>2459400</v>
      </c>
      <c r="C15" s="38">
        <v>316707</v>
      </c>
    </row>
    <row r="16" spans="1:3" ht="18" customHeight="1">
      <c r="A16" s="18" t="s">
        <v>404</v>
      </c>
      <c r="B16" s="38">
        <v>4579504</v>
      </c>
      <c r="C16" s="38">
        <v>589721</v>
      </c>
    </row>
    <row r="17" spans="1:3" ht="18" customHeight="1">
      <c r="A17" s="18" t="s">
        <v>405</v>
      </c>
      <c r="B17" s="38">
        <v>115750</v>
      </c>
      <c r="C17" s="38">
        <v>6436</v>
      </c>
    </row>
    <row r="18" spans="1:3" ht="18" customHeight="1">
      <c r="A18" s="18" t="s">
        <v>406</v>
      </c>
      <c r="B18" s="38">
        <v>3014200</v>
      </c>
      <c r="C18" s="38">
        <v>167595</v>
      </c>
    </row>
    <row r="19" spans="1:3" ht="18" customHeight="1">
      <c r="A19" s="18" t="s">
        <v>407</v>
      </c>
      <c r="B19" s="38">
        <v>2929230</v>
      </c>
      <c r="C19" s="38">
        <v>162870</v>
      </c>
    </row>
    <row r="20" spans="1:3" ht="18" customHeight="1">
      <c r="A20" s="52" t="s">
        <v>408</v>
      </c>
      <c r="B20" s="38">
        <v>161920</v>
      </c>
      <c r="C20" s="38">
        <v>27587</v>
      </c>
    </row>
    <row r="21" spans="1:3" ht="18" customHeight="1" thickBot="1">
      <c r="A21" s="50" t="s">
        <v>43</v>
      </c>
      <c r="B21" s="51">
        <v>115494989</v>
      </c>
      <c r="C21" s="51">
        <v>14436132</v>
      </c>
    </row>
    <row r="22" spans="1:3" ht="18" customHeight="1" thickTop="1">
      <c r="A22" s="43" t="s">
        <v>10</v>
      </c>
      <c r="B22" s="38">
        <v>115494989</v>
      </c>
      <c r="C22" s="38">
        <v>14436132</v>
      </c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75" orientation="portrait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20"/>
  <sheetViews>
    <sheetView workbookViewId="0"/>
  </sheetViews>
  <sheetFormatPr defaultColWidth="8.875" defaultRowHeight="15.75"/>
  <cols>
    <col min="1" max="1" width="20.875" style="13" customWidth="1"/>
    <col min="2" max="11" width="14.875" style="13" customWidth="1"/>
    <col min="12" max="16384" width="8.875" style="13"/>
  </cols>
  <sheetData>
    <row r="1" spans="1:11" ht="30">
      <c r="A1" s="1" t="s">
        <v>421</v>
      </c>
    </row>
    <row r="2" spans="1:11" ht="18.75">
      <c r="A2" s="14" t="s">
        <v>388</v>
      </c>
    </row>
    <row r="3" spans="1:11" ht="18.75">
      <c r="A3" s="14" t="s">
        <v>483</v>
      </c>
    </row>
    <row r="4" spans="1:11" ht="18.75">
      <c r="A4" s="49" t="s">
        <v>336</v>
      </c>
    </row>
    <row r="5" spans="1:11" ht="18.75">
      <c r="K5" s="15" t="s">
        <v>25</v>
      </c>
    </row>
    <row r="6" spans="1:11" ht="22.5" customHeight="1">
      <c r="A6" s="74" t="s">
        <v>26</v>
      </c>
      <c r="B6" s="76" t="s">
        <v>424</v>
      </c>
      <c r="C6" s="54"/>
      <c r="D6" s="74" t="s">
        <v>46</v>
      </c>
      <c r="E6" s="75" t="s">
        <v>47</v>
      </c>
      <c r="F6" s="74" t="s">
        <v>48</v>
      </c>
      <c r="G6" s="75" t="s">
        <v>49</v>
      </c>
      <c r="H6" s="76" t="s">
        <v>50</v>
      </c>
      <c r="I6" s="55"/>
      <c r="J6" s="56"/>
      <c r="K6" s="74" t="s">
        <v>30</v>
      </c>
    </row>
    <row r="7" spans="1:11" ht="22.5" customHeight="1">
      <c r="A7" s="74"/>
      <c r="B7" s="74"/>
      <c r="C7" s="57" t="s">
        <v>51</v>
      </c>
      <c r="D7" s="74"/>
      <c r="E7" s="74"/>
      <c r="F7" s="74"/>
      <c r="G7" s="74"/>
      <c r="H7" s="74"/>
      <c r="I7" s="41" t="s">
        <v>52</v>
      </c>
      <c r="J7" s="41" t="s">
        <v>53</v>
      </c>
      <c r="K7" s="74"/>
    </row>
    <row r="8" spans="1:11" ht="18" customHeight="1">
      <c r="A8" s="58" t="s">
        <v>54</v>
      </c>
      <c r="B8" s="38">
        <v>5410704971</v>
      </c>
      <c r="C8" s="59">
        <v>524977024</v>
      </c>
      <c r="D8" s="38">
        <v>866791630</v>
      </c>
      <c r="E8" s="38">
        <v>489436931</v>
      </c>
      <c r="F8" s="38">
        <v>431434000</v>
      </c>
      <c r="G8" s="38">
        <v>2665170410</v>
      </c>
      <c r="H8" s="38" t="s">
        <v>24</v>
      </c>
      <c r="I8" s="38" t="s">
        <v>24</v>
      </c>
      <c r="J8" s="38" t="s">
        <v>24</v>
      </c>
      <c r="K8" s="38">
        <v>957872000</v>
      </c>
    </row>
    <row r="9" spans="1:11" ht="18" customHeight="1">
      <c r="A9" s="58" t="s">
        <v>55</v>
      </c>
      <c r="B9" s="38">
        <v>1859624650</v>
      </c>
      <c r="C9" s="59">
        <v>190820421</v>
      </c>
      <c r="D9" s="38">
        <v>362163110</v>
      </c>
      <c r="E9" s="38">
        <v>189155540</v>
      </c>
      <c r="F9" s="38">
        <v>44404000</v>
      </c>
      <c r="G9" s="38">
        <v>518730000</v>
      </c>
      <c r="H9" s="38" t="s">
        <v>24</v>
      </c>
      <c r="I9" s="38" t="s">
        <v>24</v>
      </c>
      <c r="J9" s="38" t="s">
        <v>24</v>
      </c>
      <c r="K9" s="38">
        <v>745172000</v>
      </c>
    </row>
    <row r="10" spans="1:11" ht="18" customHeight="1">
      <c r="A10" s="58" t="s">
        <v>56</v>
      </c>
      <c r="B10" s="38">
        <v>40199358</v>
      </c>
      <c r="C10" s="59">
        <v>6731358</v>
      </c>
      <c r="D10" s="38">
        <v>282358</v>
      </c>
      <c r="E10" s="38" t="s">
        <v>24</v>
      </c>
      <c r="F10" s="38" t="s">
        <v>24</v>
      </c>
      <c r="G10" s="38">
        <v>39917000</v>
      </c>
      <c r="H10" s="38" t="s">
        <v>24</v>
      </c>
      <c r="I10" s="38" t="s">
        <v>24</v>
      </c>
      <c r="J10" s="38" t="s">
        <v>24</v>
      </c>
      <c r="K10" s="38" t="s">
        <v>24</v>
      </c>
    </row>
    <row r="11" spans="1:11" ht="18" customHeight="1">
      <c r="A11" s="58" t="s">
        <v>57</v>
      </c>
      <c r="B11" s="38" t="s">
        <v>24</v>
      </c>
      <c r="C11" s="59" t="s">
        <v>24</v>
      </c>
      <c r="D11" s="38" t="s">
        <v>24</v>
      </c>
      <c r="E11" s="38" t="s">
        <v>24</v>
      </c>
      <c r="F11" s="38" t="s">
        <v>24</v>
      </c>
      <c r="G11" s="38" t="s">
        <v>24</v>
      </c>
      <c r="H11" s="38" t="s">
        <v>24</v>
      </c>
      <c r="I11" s="38" t="s">
        <v>24</v>
      </c>
      <c r="J11" s="38" t="s">
        <v>24</v>
      </c>
      <c r="K11" s="38" t="s">
        <v>24</v>
      </c>
    </row>
    <row r="12" spans="1:11" ht="18" customHeight="1">
      <c r="A12" s="58" t="s">
        <v>58</v>
      </c>
      <c r="B12" s="38">
        <v>1648101751</v>
      </c>
      <c r="C12" s="59">
        <v>115263596</v>
      </c>
      <c r="D12" s="38">
        <v>439037341</v>
      </c>
      <c r="E12" s="38">
        <v>21700000</v>
      </c>
      <c r="F12" s="38">
        <v>126380000</v>
      </c>
      <c r="G12" s="38">
        <v>1035384410</v>
      </c>
      <c r="H12" s="38" t="s">
        <v>24</v>
      </c>
      <c r="I12" s="38" t="s">
        <v>24</v>
      </c>
      <c r="J12" s="38" t="s">
        <v>24</v>
      </c>
      <c r="K12" s="38">
        <v>25600000</v>
      </c>
    </row>
    <row r="13" spans="1:11" ht="18" customHeight="1">
      <c r="A13" s="58" t="s">
        <v>59</v>
      </c>
      <c r="B13" s="38">
        <v>1489970391</v>
      </c>
      <c r="C13" s="59">
        <v>206432286</v>
      </c>
      <c r="D13" s="38" t="s">
        <v>24</v>
      </c>
      <c r="E13" s="38">
        <v>278581391</v>
      </c>
      <c r="F13" s="38">
        <v>260650000</v>
      </c>
      <c r="G13" s="38">
        <v>763639000</v>
      </c>
      <c r="H13" s="38" t="s">
        <v>24</v>
      </c>
      <c r="I13" s="38" t="s">
        <v>24</v>
      </c>
      <c r="J13" s="38" t="s">
        <v>24</v>
      </c>
      <c r="K13" s="38">
        <v>187100000</v>
      </c>
    </row>
    <row r="14" spans="1:11" ht="18" customHeight="1">
      <c r="A14" s="58" t="s">
        <v>60</v>
      </c>
      <c r="B14" s="38">
        <v>372808821</v>
      </c>
      <c r="C14" s="59">
        <v>5729363</v>
      </c>
      <c r="D14" s="38">
        <v>65308821</v>
      </c>
      <c r="E14" s="38" t="s">
        <v>24</v>
      </c>
      <c r="F14" s="38" t="s">
        <v>24</v>
      </c>
      <c r="G14" s="38">
        <v>307500000</v>
      </c>
      <c r="H14" s="38" t="s">
        <v>24</v>
      </c>
      <c r="I14" s="38" t="s">
        <v>24</v>
      </c>
      <c r="J14" s="38" t="s">
        <v>24</v>
      </c>
      <c r="K14" s="38" t="s">
        <v>24</v>
      </c>
    </row>
    <row r="15" spans="1:11" ht="18" customHeight="1">
      <c r="A15" s="58" t="s">
        <v>61</v>
      </c>
      <c r="B15" s="38">
        <v>11509698654</v>
      </c>
      <c r="C15" s="59">
        <v>890229115</v>
      </c>
      <c r="D15" s="38">
        <v>6012046211</v>
      </c>
      <c r="E15" s="38">
        <v>5497652443</v>
      </c>
      <c r="F15" s="38" t="s">
        <v>24</v>
      </c>
      <c r="G15" s="38" t="s">
        <v>24</v>
      </c>
      <c r="H15" s="38" t="s">
        <v>24</v>
      </c>
      <c r="I15" s="38" t="s">
        <v>24</v>
      </c>
      <c r="J15" s="38" t="s">
        <v>24</v>
      </c>
      <c r="K15" s="38" t="s">
        <v>24</v>
      </c>
    </row>
    <row r="16" spans="1:11" ht="18" customHeight="1">
      <c r="A16" s="58" t="s">
        <v>62</v>
      </c>
      <c r="B16" s="38">
        <v>11337064241</v>
      </c>
      <c r="C16" s="59">
        <v>842792491</v>
      </c>
      <c r="D16" s="38">
        <v>5845481394</v>
      </c>
      <c r="E16" s="38">
        <v>5491582847</v>
      </c>
      <c r="F16" s="38" t="s">
        <v>24</v>
      </c>
      <c r="G16" s="38" t="s">
        <v>24</v>
      </c>
      <c r="H16" s="38" t="s">
        <v>24</v>
      </c>
      <c r="I16" s="38" t="s">
        <v>24</v>
      </c>
      <c r="J16" s="38" t="s">
        <v>24</v>
      </c>
      <c r="K16" s="38" t="s">
        <v>24</v>
      </c>
    </row>
    <row r="17" spans="1:11" ht="18" customHeight="1">
      <c r="A17" s="58" t="s">
        <v>63</v>
      </c>
      <c r="B17" s="38">
        <v>132801784</v>
      </c>
      <c r="C17" s="59">
        <v>40801260</v>
      </c>
      <c r="D17" s="38">
        <v>132801784</v>
      </c>
      <c r="E17" s="38" t="s">
        <v>24</v>
      </c>
      <c r="F17" s="38" t="s">
        <v>24</v>
      </c>
      <c r="G17" s="38" t="s">
        <v>24</v>
      </c>
      <c r="H17" s="38" t="s">
        <v>24</v>
      </c>
      <c r="I17" s="38" t="s">
        <v>24</v>
      </c>
      <c r="J17" s="38" t="s">
        <v>24</v>
      </c>
      <c r="K17" s="38" t="s">
        <v>24</v>
      </c>
    </row>
    <row r="18" spans="1:11" ht="18" customHeight="1">
      <c r="A18" s="58" t="s">
        <v>64</v>
      </c>
      <c r="B18" s="38" t="s">
        <v>24</v>
      </c>
      <c r="C18" s="59" t="s">
        <v>24</v>
      </c>
      <c r="D18" s="38" t="s">
        <v>24</v>
      </c>
      <c r="E18" s="38" t="s">
        <v>24</v>
      </c>
      <c r="F18" s="38" t="s">
        <v>24</v>
      </c>
      <c r="G18" s="38" t="s">
        <v>24</v>
      </c>
      <c r="H18" s="38" t="s">
        <v>24</v>
      </c>
      <c r="I18" s="38" t="s">
        <v>24</v>
      </c>
      <c r="J18" s="38" t="s">
        <v>24</v>
      </c>
      <c r="K18" s="38" t="s">
        <v>24</v>
      </c>
    </row>
    <row r="19" spans="1:11" ht="18" customHeight="1">
      <c r="A19" s="58" t="s">
        <v>60</v>
      </c>
      <c r="B19" s="38">
        <v>39832629</v>
      </c>
      <c r="C19" s="59">
        <v>6635364</v>
      </c>
      <c r="D19" s="38">
        <v>33763033</v>
      </c>
      <c r="E19" s="38">
        <v>6069596</v>
      </c>
      <c r="F19" s="38" t="s">
        <v>24</v>
      </c>
      <c r="G19" s="38" t="s">
        <v>24</v>
      </c>
      <c r="H19" s="38" t="s">
        <v>24</v>
      </c>
      <c r="I19" s="38" t="s">
        <v>24</v>
      </c>
      <c r="J19" s="38" t="s">
        <v>24</v>
      </c>
      <c r="K19" s="38" t="s">
        <v>24</v>
      </c>
    </row>
    <row r="20" spans="1:11" ht="18" customHeight="1">
      <c r="A20" s="60" t="s">
        <v>65</v>
      </c>
      <c r="B20" s="38">
        <v>16920403625</v>
      </c>
      <c r="C20" s="59">
        <v>1415206139</v>
      </c>
      <c r="D20" s="38">
        <v>6878837841</v>
      </c>
      <c r="E20" s="38">
        <v>5987089374</v>
      </c>
      <c r="F20" s="38">
        <v>431434000</v>
      </c>
      <c r="G20" s="38">
        <v>2665170410</v>
      </c>
      <c r="H20" s="38" t="s">
        <v>24</v>
      </c>
      <c r="I20" s="38" t="s">
        <v>24</v>
      </c>
      <c r="J20" s="38" t="s">
        <v>24</v>
      </c>
      <c r="K20" s="38">
        <v>957872000</v>
      </c>
    </row>
  </sheetData>
  <mergeCells count="8">
    <mergeCell ref="H6:H7"/>
    <mergeCell ref="K6:K7"/>
    <mergeCell ref="A6:A7"/>
    <mergeCell ref="B6:B7"/>
    <mergeCell ref="D6:D7"/>
    <mergeCell ref="E6:E7"/>
    <mergeCell ref="F6:F7"/>
    <mergeCell ref="G6:G7"/>
  </mergeCells>
  <phoneticPr fontId="4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7"/>
  <sheetViews>
    <sheetView workbookViewId="0"/>
  </sheetViews>
  <sheetFormatPr defaultColWidth="8.875" defaultRowHeight="15.75"/>
  <cols>
    <col min="1" max="1" width="22.875" style="13" customWidth="1"/>
    <col min="2" max="9" width="12.875" style="13" customWidth="1"/>
    <col min="10" max="16384" width="8.875" style="13"/>
  </cols>
  <sheetData>
    <row r="1" spans="1:9" ht="30">
      <c r="A1" s="1" t="s">
        <v>422</v>
      </c>
    </row>
    <row r="2" spans="1:9" ht="18.75">
      <c r="A2" s="14" t="s">
        <v>388</v>
      </c>
    </row>
    <row r="3" spans="1:9" ht="18.75">
      <c r="A3" s="14" t="s">
        <v>483</v>
      </c>
    </row>
    <row r="4" spans="1:9" ht="18.75">
      <c r="A4" s="49" t="s">
        <v>336</v>
      </c>
    </row>
    <row r="5" spans="1:9" ht="18.75">
      <c r="I5" s="15" t="s">
        <v>25</v>
      </c>
    </row>
    <row r="6" spans="1:9" ht="47.25">
      <c r="A6" s="57" t="s">
        <v>424</v>
      </c>
      <c r="B6" s="41" t="s">
        <v>66</v>
      </c>
      <c r="C6" s="42" t="s">
        <v>67</v>
      </c>
      <c r="D6" s="42" t="s">
        <v>68</v>
      </c>
      <c r="E6" s="42" t="s">
        <v>69</v>
      </c>
      <c r="F6" s="42" t="s">
        <v>70</v>
      </c>
      <c r="G6" s="42" t="s">
        <v>71</v>
      </c>
      <c r="H6" s="41" t="s">
        <v>72</v>
      </c>
      <c r="I6" s="42" t="s">
        <v>73</v>
      </c>
    </row>
    <row r="7" spans="1:9" ht="18" customHeight="1">
      <c r="A7" s="59">
        <v>16920403625</v>
      </c>
      <c r="B7" s="38">
        <v>16775496466</v>
      </c>
      <c r="C7" s="38">
        <v>108861163</v>
      </c>
      <c r="D7" s="38">
        <v>9412245</v>
      </c>
      <c r="E7" s="38">
        <v>16352421</v>
      </c>
      <c r="F7" s="38">
        <v>3734007</v>
      </c>
      <c r="G7" s="38">
        <v>3317380</v>
      </c>
      <c r="H7" s="38">
        <v>3229943</v>
      </c>
      <c r="I7" s="61"/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75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5</vt:i4>
      </vt:variant>
    </vt:vector>
  </HeadingPairs>
  <TitlesOfParts>
    <vt:vector size="26" baseType="lpstr">
      <vt:lpstr>1.(1)①有形固定資産の明細</vt:lpstr>
      <vt:lpstr>1.(1)②有形固定資産に係る行政目的別の明細</vt:lpstr>
      <vt:lpstr>1.(1)③投資及び出資金の明細</vt:lpstr>
      <vt:lpstr>1.(1)④基金の明細</vt:lpstr>
      <vt:lpstr>1.(1)⑤貸付金の明細</vt:lpstr>
      <vt:lpstr>1.(1)⑥長期延滞債権の明細</vt:lpstr>
      <vt:lpstr>1.(1)⑦未収金の明細</vt:lpstr>
      <vt:lpstr>1.(2)①地方債（借入先別）の明細</vt:lpstr>
      <vt:lpstr>1.(2)②地方債（利率別）の明細</vt:lpstr>
      <vt:lpstr>1.(2)③地方債（返済期間別）の明細</vt:lpstr>
      <vt:lpstr>1.(2)④特定の契約条項が付された地方債等の概要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貸借対照表(BS)</vt:lpstr>
      <vt:lpstr>行政コスト計算書(PL)</vt:lpstr>
      <vt:lpstr>純資産変動計算書(NW)</vt:lpstr>
      <vt:lpstr>資金収支計算書(CF)</vt:lpstr>
      <vt:lpstr>チェック</vt:lpstr>
      <vt:lpstr>'1.(1)①有形固定資産の明細'!Print_Titles</vt:lpstr>
      <vt:lpstr>'1.(1)②有形固定資産に係る行政目的別の明細'!Print_Titles</vt:lpstr>
      <vt:lpstr>市場価格のあるもの</vt:lpstr>
      <vt:lpstr>市場価格のないもののうち連結対象団体に対するもの</vt:lpstr>
      <vt:lpstr>市場価格のないもののうち連結対象団体以外に対するもの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LMG06</dc:creator>
  <cp:lastModifiedBy>LMG12</cp:lastModifiedBy>
  <cp:lastPrinted>2017-10-20T03:05:54Z</cp:lastPrinted>
  <dcterms:created xsi:type="dcterms:W3CDTF">2017-09-12T00:57:25Z</dcterms:created>
  <dcterms:modified xsi:type="dcterms:W3CDTF">2022-03-11T02:30:24Z</dcterms:modified>
</cp:coreProperties>
</file>